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eLivro"/>
  <bookViews>
    <workbookView xWindow="-15" yWindow="6360" windowWidth="28860" windowHeight="6405"/>
  </bookViews>
  <sheets>
    <sheet name="Mapa Medições" sheetId="2" r:id="rId1"/>
    <sheet name="Orçamento" sheetId="3" r:id="rId2"/>
    <sheet name="Mapa Resumo" sheetId="4" r:id="rId3"/>
  </sheets>
  <definedNames>
    <definedName name="_xlnm.Print_Titles" localSheetId="0">'Mapa Medições'!$1:$8</definedName>
    <definedName name="_xlnm.Print_Titles" localSheetId="2">'Mapa Resumo'!$1:$8</definedName>
    <definedName name="_xlnm.Print_Titles" localSheetId="1">Orçamento!$1:$8</definedName>
  </definedNames>
  <calcPr calcId="125725"/>
</workbook>
</file>

<file path=xl/calcChain.xml><?xml version="1.0" encoding="utf-8"?>
<calcChain xmlns="http://schemas.openxmlformats.org/spreadsheetml/2006/main">
  <c r="F10" i="3"/>
  <c r="F11"/>
  <c r="F12"/>
  <c r="F13"/>
  <c r="G25" s="1"/>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H36" i="2"/>
  <c r="J36"/>
  <c r="I36" s="1"/>
  <c r="K36" s="1"/>
  <c r="H37"/>
  <c r="J37"/>
  <c r="I37" s="1"/>
  <c r="K37" s="1"/>
  <c r="H38"/>
  <c r="I38"/>
  <c r="J38"/>
  <c r="H39"/>
  <c r="I39"/>
  <c r="K39" s="1"/>
  <c r="J39"/>
  <c r="H40"/>
  <c r="J40"/>
  <c r="I40" s="1"/>
  <c r="K40" s="1"/>
  <c r="L40" s="1"/>
  <c r="H41"/>
  <c r="J41"/>
  <c r="I41" s="1"/>
  <c r="K41" s="1"/>
  <c r="H42"/>
  <c r="I42"/>
  <c r="J42"/>
  <c r="H43"/>
  <c r="I43"/>
  <c r="K43" s="1"/>
  <c r="J43"/>
  <c r="H44"/>
  <c r="J44"/>
  <c r="I44" s="1"/>
  <c r="K44" s="1"/>
  <c r="L44" s="1"/>
  <c r="H45"/>
  <c r="I45"/>
  <c r="J45"/>
  <c r="H46"/>
  <c r="I46"/>
  <c r="J46"/>
  <c r="H47"/>
  <c r="J47"/>
  <c r="I47" s="1"/>
  <c r="K47" s="1"/>
  <c r="H48"/>
  <c r="J48"/>
  <c r="I48" s="1"/>
  <c r="H49"/>
  <c r="I49"/>
  <c r="K49" s="1"/>
  <c r="J49"/>
  <c r="H50"/>
  <c r="J50"/>
  <c r="I50" s="1"/>
  <c r="H51"/>
  <c r="J51"/>
  <c r="I51" s="1"/>
  <c r="K51" s="1"/>
  <c r="H52"/>
  <c r="I52"/>
  <c r="J52"/>
  <c r="H53"/>
  <c r="I53"/>
  <c r="J53"/>
  <c r="H54"/>
  <c r="I54"/>
  <c r="K54" s="1"/>
  <c r="L54" s="1"/>
  <c r="J54"/>
  <c r="H55"/>
  <c r="J55"/>
  <c r="I55" s="1"/>
  <c r="H56"/>
  <c r="J56"/>
  <c r="I56" s="1"/>
  <c r="H57"/>
  <c r="J57"/>
  <c r="I57" s="1"/>
  <c r="H58"/>
  <c r="I58"/>
  <c r="J58"/>
  <c r="H59"/>
  <c r="J59"/>
  <c r="I59" s="1"/>
  <c r="H60"/>
  <c r="J60"/>
  <c r="I60" s="1"/>
  <c r="H61"/>
  <c r="I61"/>
  <c r="J61"/>
  <c r="H62"/>
  <c r="I62"/>
  <c r="J62"/>
  <c r="H63"/>
  <c r="J63"/>
  <c r="I63" s="1"/>
  <c r="K63" s="1"/>
  <c r="H64"/>
  <c r="J64"/>
  <c r="I64" s="1"/>
  <c r="H33"/>
  <c r="I33"/>
  <c r="K33" s="1"/>
  <c r="J33"/>
  <c r="H29"/>
  <c r="J29"/>
  <c r="I29" s="1"/>
  <c r="H30"/>
  <c r="J30"/>
  <c r="I30" s="1"/>
  <c r="H31"/>
  <c r="J31"/>
  <c r="I31" s="1"/>
  <c r="H32"/>
  <c r="J32"/>
  <c r="I32" s="1"/>
  <c r="H34"/>
  <c r="J34"/>
  <c r="I34" s="1"/>
  <c r="H35"/>
  <c r="J35"/>
  <c r="I35" s="1"/>
  <c r="G83" i="3" l="1"/>
  <c r="G15" i="4" s="1"/>
  <c r="G93" i="3"/>
  <c r="G17" i="4" s="1"/>
  <c r="G73" i="3"/>
  <c r="G13" i="4" s="1"/>
  <c r="G37" i="3"/>
  <c r="G11" i="4" s="1"/>
  <c r="G9"/>
  <c r="G111" i="3"/>
  <c r="G19" i="4" s="1"/>
  <c r="K34" i="2"/>
  <c r="K35"/>
  <c r="K32"/>
  <c r="K30"/>
  <c r="K60"/>
  <c r="K55"/>
  <c r="L34"/>
  <c r="K53"/>
  <c r="K29"/>
  <c r="L29" s="1"/>
  <c r="K64"/>
  <c r="K45"/>
  <c r="K59"/>
  <c r="L59" s="1"/>
  <c r="K56"/>
  <c r="L56" s="1"/>
  <c r="K52"/>
  <c r="L52" s="1"/>
  <c r="K48"/>
  <c r="L48" s="1"/>
  <c r="K62"/>
  <c r="L62" s="1"/>
  <c r="K58"/>
  <c r="K61"/>
  <c r="K57"/>
  <c r="K50"/>
  <c r="L50" s="1"/>
  <c r="K46"/>
  <c r="L46" s="1"/>
  <c r="K42"/>
  <c r="L42" s="1"/>
  <c r="K38"/>
  <c r="L38" s="1"/>
  <c r="K31"/>
  <c r="L31" s="1"/>
  <c r="H72"/>
  <c r="J72"/>
  <c r="I72" s="1"/>
  <c r="H73"/>
  <c r="J73"/>
  <c r="I73" s="1"/>
  <c r="H74"/>
  <c r="J74"/>
  <c r="I74" s="1"/>
  <c r="H78"/>
  <c r="J78"/>
  <c r="I78" s="1"/>
  <c r="H79"/>
  <c r="J79"/>
  <c r="I79" s="1"/>
  <c r="H80"/>
  <c r="J80"/>
  <c r="I80" s="1"/>
  <c r="H81"/>
  <c r="J81"/>
  <c r="I81" s="1"/>
  <c r="H82"/>
  <c r="J82"/>
  <c r="I82" s="1"/>
  <c r="H83"/>
  <c r="J83"/>
  <c r="I83" s="1"/>
  <c r="H84"/>
  <c r="J84"/>
  <c r="I84" s="1"/>
  <c r="H85"/>
  <c r="J85"/>
  <c r="I85" s="1"/>
  <c r="H86"/>
  <c r="J86"/>
  <c r="I86" s="1"/>
  <c r="H87"/>
  <c r="J87"/>
  <c r="I87" s="1"/>
  <c r="H88"/>
  <c r="J88"/>
  <c r="I88" s="1"/>
  <c r="H89"/>
  <c r="J89"/>
  <c r="I89" s="1"/>
  <c r="H90"/>
  <c r="J90"/>
  <c r="I90" s="1"/>
  <c r="H91"/>
  <c r="J91"/>
  <c r="I91" s="1"/>
  <c r="H92"/>
  <c r="J92"/>
  <c r="I92" s="1"/>
  <c r="H68"/>
  <c r="J68"/>
  <c r="I68" s="1"/>
  <c r="H69"/>
  <c r="J69"/>
  <c r="I69" s="1"/>
  <c r="H70"/>
  <c r="J70"/>
  <c r="I70" s="1"/>
  <c r="H71"/>
  <c r="J71"/>
  <c r="I71" s="1"/>
  <c r="H75"/>
  <c r="J75"/>
  <c r="I75" s="1"/>
  <c r="H76"/>
  <c r="J76"/>
  <c r="I76" s="1"/>
  <c r="H77"/>
  <c r="J77"/>
  <c r="I77" s="1"/>
  <c r="K72" l="1"/>
  <c r="K74"/>
  <c r="L74" s="1"/>
  <c r="K71"/>
  <c r="L71" s="1"/>
  <c r="K70"/>
  <c r="K68"/>
  <c r="L68" s="1"/>
  <c r="K91"/>
  <c r="L91" s="1"/>
  <c r="K89"/>
  <c r="L89" s="1"/>
  <c r="K87"/>
  <c r="K85"/>
  <c r="K84"/>
  <c r="L84" s="1"/>
  <c r="K82"/>
  <c r="L82" s="1"/>
  <c r="K80"/>
  <c r="L80" s="1"/>
  <c r="K78"/>
  <c r="K83"/>
  <c r="L83" s="1"/>
  <c r="K76"/>
  <c r="L76" s="1"/>
  <c r="K92"/>
  <c r="L92" s="1"/>
  <c r="K86"/>
  <c r="K73"/>
  <c r="L73" s="1"/>
  <c r="K90"/>
  <c r="L90" s="1"/>
  <c r="K88"/>
  <c r="L88" s="1"/>
  <c r="K81"/>
  <c r="L81" s="1"/>
  <c r="K79"/>
  <c r="L79" s="1"/>
  <c r="K77"/>
  <c r="L77" s="1"/>
  <c r="K75"/>
  <c r="L75" s="1"/>
  <c r="K69"/>
  <c r="L69" s="1"/>
  <c r="H11"/>
  <c r="J11"/>
  <c r="I11" s="1"/>
  <c r="H12"/>
  <c r="J12"/>
  <c r="I12" s="1"/>
  <c r="H13"/>
  <c r="J13"/>
  <c r="I13" s="1"/>
  <c r="H14"/>
  <c r="J14"/>
  <c r="I14" s="1"/>
  <c r="H15"/>
  <c r="J15"/>
  <c r="I15" s="1"/>
  <c r="H16"/>
  <c r="J16"/>
  <c r="I16" s="1"/>
  <c r="H17"/>
  <c r="J17"/>
  <c r="I17" s="1"/>
  <c r="H18"/>
  <c r="J18"/>
  <c r="I18" s="1"/>
  <c r="H19"/>
  <c r="J19"/>
  <c r="I19" s="1"/>
  <c r="H20"/>
  <c r="J20"/>
  <c r="I20" s="1"/>
  <c r="H21"/>
  <c r="J21"/>
  <c r="I21" s="1"/>
  <c r="H22"/>
  <c r="J22"/>
  <c r="I22" s="1"/>
  <c r="H23"/>
  <c r="J23"/>
  <c r="I23" s="1"/>
  <c r="H24"/>
  <c r="J24"/>
  <c r="I24" s="1"/>
  <c r="H25"/>
  <c r="J25"/>
  <c r="I25" s="1"/>
  <c r="H26"/>
  <c r="J26"/>
  <c r="I26" s="1"/>
  <c r="H27"/>
  <c r="J27"/>
  <c r="I27" s="1"/>
  <c r="H28"/>
  <c r="J28"/>
  <c r="I28" s="1"/>
  <c r="H65"/>
  <c r="J65"/>
  <c r="I65" s="1"/>
  <c r="H66"/>
  <c r="J66"/>
  <c r="I66" s="1"/>
  <c r="H67"/>
  <c r="J67"/>
  <c r="I67" s="1"/>
  <c r="H93"/>
  <c r="J93"/>
  <c r="I93" s="1"/>
  <c r="H94"/>
  <c r="J94"/>
  <c r="I94" s="1"/>
  <c r="H95"/>
  <c r="J95"/>
  <c r="I95" s="1"/>
  <c r="H96"/>
  <c r="J96"/>
  <c r="I96" s="1"/>
  <c r="H97"/>
  <c r="J97"/>
  <c r="I97" s="1"/>
  <c r="H98"/>
  <c r="J98"/>
  <c r="I98" s="1"/>
  <c r="H99"/>
  <c r="J99"/>
  <c r="I99" s="1"/>
  <c r="H100"/>
  <c r="J100"/>
  <c r="I100" s="1"/>
  <c r="H101"/>
  <c r="J101"/>
  <c r="I101" s="1"/>
  <c r="H102"/>
  <c r="J102"/>
  <c r="I102" s="1"/>
  <c r="B3" i="4"/>
  <c r="B3" i="3"/>
  <c r="G114" l="1"/>
  <c r="K98" i="2"/>
  <c r="L98" s="1"/>
  <c r="K13"/>
  <c r="L13" s="1"/>
  <c r="K95"/>
  <c r="L95" s="1"/>
  <c r="K99"/>
  <c r="K66"/>
  <c r="K17"/>
  <c r="L17" s="1"/>
  <c r="L63"/>
  <c r="K28"/>
  <c r="K14"/>
  <c r="L14" s="1"/>
  <c r="K27"/>
  <c r="L27" s="1"/>
  <c r="K24"/>
  <c r="K94"/>
  <c r="L94" s="1"/>
  <c r="K67"/>
  <c r="L67" s="1"/>
  <c r="K23"/>
  <c r="L23" s="1"/>
  <c r="K20"/>
  <c r="L20" s="1"/>
  <c r="K18"/>
  <c r="L18" s="1"/>
  <c r="K21"/>
  <c r="L21" s="1"/>
  <c r="K11"/>
  <c r="L11" s="1"/>
  <c r="K97"/>
  <c r="L97" s="1"/>
  <c r="K93"/>
  <c r="L93" s="1"/>
  <c r="K65"/>
  <c r="L65" s="1"/>
  <c r="K26"/>
  <c r="K22"/>
  <c r="L22" s="1"/>
  <c r="K16"/>
  <c r="L16" s="1"/>
  <c r="K12"/>
  <c r="L12" s="1"/>
  <c r="K100"/>
  <c r="L100" s="1"/>
  <c r="K96"/>
  <c r="L96" s="1"/>
  <c r="K25"/>
  <c r="K19"/>
  <c r="L19" s="1"/>
  <c r="K15"/>
  <c r="L15" s="1"/>
  <c r="F9" i="3"/>
  <c r="H103" i="2"/>
  <c r="J103"/>
  <c r="I103" s="1"/>
  <c r="F16" i="4"/>
  <c r="F17"/>
  <c r="F18"/>
  <c r="F19"/>
  <c r="F20"/>
  <c r="F21"/>
  <c r="F22"/>
  <c r="F23"/>
  <c r="F24"/>
  <c r="F43"/>
  <c r="F44"/>
  <c r="F45"/>
  <c r="F46"/>
  <c r="F48"/>
  <c r="F49"/>
  <c r="F50"/>
  <c r="F51"/>
  <c r="F52"/>
  <c r="F53"/>
  <c r="F54"/>
  <c r="F55"/>
  <c r="F15"/>
  <c r="F13"/>
  <c r="F11"/>
  <c r="F9"/>
  <c r="G23" l="1"/>
  <c r="G21"/>
  <c r="K103" i="2"/>
  <c r="L103" s="1"/>
  <c r="H8" l="1"/>
  <c r="J8"/>
  <c r="I8" s="1"/>
  <c r="H9"/>
  <c r="J9"/>
  <c r="I9" s="1"/>
  <c r="H10"/>
  <c r="J10"/>
  <c r="I10" s="1"/>
  <c r="G42" i="4" l="1"/>
  <c r="K8" i="2"/>
  <c r="K9"/>
  <c r="K10"/>
</calcChain>
</file>

<file path=xl/sharedStrings.xml><?xml version="1.0" encoding="utf-8"?>
<sst xmlns="http://schemas.openxmlformats.org/spreadsheetml/2006/main" count="296" uniqueCount="124">
  <si>
    <t>Descrição</t>
  </si>
  <si>
    <t>Parciais</t>
  </si>
  <si>
    <t>Totais</t>
  </si>
  <si>
    <t>Código</t>
  </si>
  <si>
    <t>Mapa de Medições</t>
  </si>
  <si>
    <t>Dimensões</t>
  </si>
  <si>
    <t>Cálculos</t>
  </si>
  <si>
    <t>Comp.(m)</t>
  </si>
  <si>
    <t>Larg.(m)</t>
  </si>
  <si>
    <t>Alt.(m)</t>
  </si>
  <si>
    <t>Linear (m)</t>
  </si>
  <si>
    <t>Acumulados</t>
  </si>
  <si>
    <t>MEDIÇÕES</t>
  </si>
  <si>
    <t>OBRA:</t>
  </si>
  <si>
    <t>Área (m²)</t>
  </si>
  <si>
    <t>Vol. (m³)</t>
  </si>
  <si>
    <t>Partes</t>
  </si>
  <si>
    <t>Un.</t>
  </si>
  <si>
    <t>1.1</t>
  </si>
  <si>
    <t>m²</t>
  </si>
  <si>
    <t>2.1</t>
  </si>
  <si>
    <t>3.1</t>
  </si>
  <si>
    <t>3.2</t>
  </si>
  <si>
    <t>4.1</t>
  </si>
  <si>
    <t>ORÇAMENTO</t>
  </si>
  <si>
    <t>Quantidade</t>
  </si>
  <si>
    <t>Unitário</t>
  </si>
  <si>
    <t>Total</t>
  </si>
  <si>
    <t>Custo</t>
  </si>
  <si>
    <t>Total Cap.</t>
  </si>
  <si>
    <t>5.1</t>
  </si>
  <si>
    <t>5.2</t>
  </si>
  <si>
    <t>5.3</t>
  </si>
  <si>
    <t>un</t>
  </si>
  <si>
    <t>DIVERSOS</t>
  </si>
  <si>
    <t>MAPA RESUMO</t>
  </si>
  <si>
    <t>Total Cap. 5</t>
  </si>
  <si>
    <t>TOTAL</t>
  </si>
  <si>
    <t>ESTALEIRO</t>
  </si>
  <si>
    <t xml:space="preserve">Montagem e desmontagem de estaleiro de acordo com o disposto no Decreto - Lei n.º 18/2008 de 29 de Janeiro.  </t>
  </si>
  <si>
    <t>Fornecimento e colocação de placas de publicidade com as características e dimensões a indicar pela fiscalização com as seguintes indicações: designação da empreitada, nomes do dono da obra e do empreiteiro, data da consignação, prazo de execução, valor da adjudicação, nome das entidades financiadoras e respectivos montantes.</t>
  </si>
  <si>
    <t>1.2</t>
  </si>
  <si>
    <t>Fornecimento implementação e execução das medidas de gestão de resíduos da obra;</t>
  </si>
  <si>
    <t>Execução de limpeza final da obra de acordo com o caderno de encargos.</t>
  </si>
  <si>
    <t>Desenvolvimento do Plano de Segurança e Saúde (PSS) para a execução da obra, de acordo com o estipulado no artigo 11º do Decreto Lei n.º 273/2003 de 29/10, até que seja aprovado pelo Dono da Obra conforme estipula o artigo 12.º do mesmo diploma legal;</t>
  </si>
  <si>
    <t>Total Cap. 4</t>
  </si>
  <si>
    <t>1.3</t>
  </si>
  <si>
    <t>1.4</t>
  </si>
  <si>
    <t>1.5</t>
  </si>
  <si>
    <t>1.6</t>
  </si>
  <si>
    <t>1.7</t>
  </si>
  <si>
    <t>Fornecimento  e  implementação  de  sinalização  provisória  para  desvios  de trânsito durante o período de intervenção;</t>
  </si>
  <si>
    <t>vg</t>
  </si>
  <si>
    <t>Elaboração e fornecimento, ao longo da obra, dos elementos necessários à Compilação Técnica da Obra, de acordo com o previsto no artigo 16.º do Decreto Lei n.º 173/2003 de 29/10, incluindo telas finais de todas as especialidades e todos os trabalhos e fornecimentos inerentes, tudo de acordo com as indicações do caderno de encargos, dos projectos, ou da Compilação Técnica de Projecto e instruções do Coordenador de Segurança em Obra.</t>
  </si>
  <si>
    <t>DEMOLIÇÕES</t>
  </si>
  <si>
    <t>2.2</t>
  </si>
  <si>
    <t>2.3</t>
  </si>
  <si>
    <t>ml</t>
  </si>
  <si>
    <t>3.3</t>
  </si>
  <si>
    <t>3.4</t>
  </si>
  <si>
    <t>3.5</t>
  </si>
  <si>
    <t>3.6</t>
  </si>
  <si>
    <t>3.7</t>
  </si>
  <si>
    <t>3.8</t>
  </si>
  <si>
    <t>PAVIMENTOS E LANCIS</t>
  </si>
  <si>
    <t>3.9</t>
  </si>
  <si>
    <t>3.10</t>
  </si>
  <si>
    <t>3.11</t>
  </si>
  <si>
    <t>3.12</t>
  </si>
  <si>
    <t>3.13</t>
  </si>
  <si>
    <t>3.14</t>
  </si>
  <si>
    <t>TRAVESSIAS</t>
  </si>
  <si>
    <t xml:space="preserve">Abertura de vala, com leito regular e isento de pedras de 60 cm ( profundidade ) * 40 cm. Cobertura do leito com uma camada de 2 cm de areia do rio. Fecho da vala e envolvimento da tubagem com terra isenta de pedras e todos os trabalhos e materiais complementares. </t>
  </si>
  <si>
    <t>Idem, para sumidouros.</t>
  </si>
  <si>
    <t>Levantamento do lancil existente.</t>
  </si>
  <si>
    <t>Fornecimento e instalação de tubagem em PVC 160mm PN 6. Todas as ligações entre os troços e dos equipamentos à tubagem por acessórios de ligação externa, bem como todo os materiais e trabalhos complementares.</t>
  </si>
  <si>
    <t>Execução de caixa de ligações eléctricas em betão, conforme indicações da C.M.Nazaré. Incluindo todos os acessórios e trabalhos complementares necessários, tudo de acordo com peças desenhadas gerais e de pormenor, com C.T.E. e sempre conforme as regras da boa construção.</t>
  </si>
  <si>
    <t>Nivelamento e fixação de tampas e aros já existentes de caixas de visita de esgotos pluviais e domésticos para a cota final do pavimento, incluindo picagem, fixação e execução de gola em argamassa de cimento.</t>
  </si>
  <si>
    <t>Idem, para ramais de água.</t>
  </si>
  <si>
    <t>Idem, para caixas de gás.</t>
  </si>
  <si>
    <t>Idem, para caixas eléctricas.</t>
  </si>
  <si>
    <t>Execução de caixa de sumidouro em betão, sifonada, executada sobre fundação em betão, incluindo fornecimento e montagem de grelha e aro em ferro fundido (0,35 x 0,65 x 0,03 m) e ligação à caixa de visita mais próxima, considerando o fornecimento de tubagem de PVC DN  200,  incluindo  abertura  e  fecho  de  vala e todos os materiais e acessórios, mão‐de‐obra e todos os trabalhos  complementares.</t>
  </si>
  <si>
    <t>Total Cap. 1</t>
  </si>
  <si>
    <t>Total Cap. 2</t>
  </si>
  <si>
    <t>Total Cap. 3</t>
  </si>
  <si>
    <r>
      <t xml:space="preserve">Importa o presente orçamento em </t>
    </r>
    <r>
      <rPr>
        <b/>
        <sz val="9"/>
        <rFont val="Arial"/>
        <family val="2"/>
      </rPr>
      <t>195.688,45 €</t>
    </r>
    <r>
      <rPr>
        <sz val="9"/>
        <rFont val="Arial"/>
        <family val="2"/>
      </rPr>
      <t xml:space="preserve"> (Cento e noventa e cinco mil, seiscentos e oitenta e oito euros e quarenta e cinco cêntimos)</t>
    </r>
  </si>
  <si>
    <t>REABILITAÇÃO DA MARGINAL DA NAZARÉ - REQUALIFICAÇÃO DA AVENIDA MANUEL REMÍGIO (TROÇO ENTRE A RUA DAS HORTAS E A RUA LANCE DO FERRO MORTO)</t>
  </si>
  <si>
    <t>Levantamento de pavimento em betuminoso  e camada base em faixas de rodagem e estacionamentos existentes, incluindo corte no pavimento para execução de novo pavimento betuminoso e colocação de base em tout‐venant com 0,20 m de espessura após rega e compactação, britagem e incorporação dos resíduos sobrantes na camada de base.</t>
  </si>
  <si>
    <t>Levantamento da calçada miúda existente, calibragem e reutilização da pedra nas calçadas a executar na área de intervenção, incluindo regularização do terreno, regularização de base de assentamento, compactação e limpeza do local de trabalhos.</t>
  </si>
  <si>
    <t>2.4</t>
  </si>
  <si>
    <t>Fornecimento e colocação de lancil de cantaria de CALCÁRIO / VIDRAÇO branco 0,15x0,30x1,00m,  assente em fundação de betão C 12/15, conforme desenhos de pormenor P9 e P12 (desenho 08), P14 e P15 (desenho 09),  incluindo abertura de cova, transporte de sobrantes e descarga a vazadouro e todos os trabalhos e materiais complementares.</t>
  </si>
  <si>
    <t>Fornecimento e colocação de lancil-guia de cantaria de CALCÁRIO / VIDRAÇO branco de 0,08x0,25x1,00m,  assente em fundação de betão C 12/15, conforme desenhos de pormenor P8 e P11 (desenho 08),  incluindo abertura de cova, transporte de sobrantes e descarga a vazadouro e todos os trabalhos e materiais complementares.</t>
  </si>
  <si>
    <t>Fornecimento e execução de pavimento em  calçada de cubos regulares de CALCÁRIO / VIDRAÇO branco de 0.05m de 1ª escolha, assente sobre uma camada de areia com 0,05m com traço de cimento 1:6, sobre 0,15m de agregados britados de granulometria contínua, conforme desenhos de pormenor P1 (desenho 09), incluindo abertura e execução de caixa para pavimentos, transporte de sobrantes e descarga a vazadouro e todos os trabalhos e materiais complementares.</t>
  </si>
  <si>
    <t>Reaplicação  de  pavimento  em  calçada  de  CALCÁRIO  branco  (0.05m),  com aproveitamento da calçada removida, assente sobre uma camada de areia com 0,05m com traço de cimento 1:6, sobre 0,15m de agregados britados de granulometria contínua,  conforme desenhos de pormenor P1 (desenho 09), incluindo regularização e compactação da base, e todos os trabalhos e materiais complementares.</t>
  </si>
  <si>
    <t>Fornecimento e execução de pavimento em  calçada de cubos regulares de GRANITO cinzento claro tipo Alpalhão grão fino (0,09 a 0,11 m de aresta) de 1ª escolha, assente sobre uma camada de areia com 0,10m com traço de cimento 1:6, sobre duas camadas de 0,15m de agregados britados de granulometria contínua, conforme desenhos de pormenor P2 (desenho 09), incluindo abertura e execução de caixa para pavimentos, transporte de sobrantes e descarga a vazadouro e todos os trabalhos e materiais complementares.</t>
  </si>
  <si>
    <t>Fornecimento e execução de pavimento em  calçada de cubos regulares de CALCÁRIO / VIDRAÇO branco  (0,09 a 0,11 m de aresta) de 1ª escolha, assente sobre uma camada de areia com 0,10m com traço de cimento 1:6, sobre duas camadas de 0,15m de agregados britados de granulometria contínua, conforme desenhos de pormenor P3 (desenho 09), incluindo abertura e execução de caixa para pavimentos, transporte de sobrantes e descarga a vazadouro e todos os trabalhos e materiais complementares.</t>
  </si>
  <si>
    <t>Execução de pavimento em laje de GRANITO cinzento claro tipo Alpalhão grão fino (0,50 x 0,50 x 0,05 m) bujardadas a pico médio, conforme desenhos de pormenor P4 (desenho 09), incluindo abertura e execução de caixa de pavimentos, transporte de sobrantes e descarga a vazadouro e todos os trabalhos e materiais complementares.</t>
  </si>
  <si>
    <t>Execução de pavimento em laje de GRANITO cinzento claro tipo Alpalhão grão fino (0,50 x 0,50 x 0,05 m) bujardadas a pico médio com estrias para abrandamento da bicicleta, conforme desenhos de pormenor P5 (desenho 09),  Incluindo abertura e execução de caixa de pavimentos, transporte de sobrantes e descarga a vazadouro e todos os trabalhos e materiais complementares.</t>
  </si>
  <si>
    <t>Execução de lomba galgável em blocos de GRANITO cinzento claro tipo Alpalhão grão fino de 1,00 x 0,50 x 0,30-0,40m bujardados a pico médio nas passadeiras sobrelevadas, conforme desenhos de pormenor P10 (desenho 08), assentes sobre fundação de betão C 16/20. Incluindo abertura e execução de caixa, carga,  transporte e descarga de sobrantes a vazadouro e todos os trabalhos e materiais complementares.</t>
  </si>
  <si>
    <t>Fornecimento e execução de pavimento em betão poroso vermelho tipo "Medetenis", na formação de uma ciclovia, com 0,09m de espessura, assente numa camada de 0,10m de agregados britados de granulometria contínua, sobre uma manta geotêxtil, conforme desenhos de pormenor P6 (desenho 09) e indicações do fornecedor, incluindo abertura de caixa para pavimentos, transporte de sobrantes e descarga a vazadouro e todos os trabalhos e materiais complementares.</t>
  </si>
  <si>
    <t>Levantamento de pavimento em calçada de cubos de vidraço branco de 0,10m nos estacionamentos existentes e transporte da mesma para estaleiro da CMN, incluindo abertura de caixa para sub-base e base  para execução de novo pavimento betuminoso e colocação de sub-base e base em tout‐venant com 0,20 m de espessura cada camada, após rega e compactação, britagem e incorporação dos resíduos sobrantes na camada de base.</t>
  </si>
  <si>
    <t>Fornecimento e execução de camada de Binder com 0,08m de espessura, devidamente espalhada e compactada, sobre rega de impregnação betuminosa, em cut-back mc 30, incluindo todos os materiais e trabalhos necessários à sua perfeita execução.</t>
  </si>
  <si>
    <t xml:space="preserve">Fornecimento e aplicação de camada de sub-base em tout-venant com 0,20m de espessura após compactação, incluindo todos os trabalhos e materiais complementares. </t>
  </si>
  <si>
    <t>Em zonas de estacionamentos</t>
  </si>
  <si>
    <t xml:space="preserve">Fornecimento e aplicação de camada base em tout-venant com 0,20m de espessura após compactação, incluindo todos os trabalhos e materiais complementares. </t>
  </si>
  <si>
    <t>Em zonas de estacionamentos e faixas de rodagem</t>
  </si>
  <si>
    <t>Fornecimento e aplicação de camada de betão betuminoso com características de desgaste com 6% de betume e agregados de basalto c/ 0/14, incluindo o fornecimento e aplicação de rega de colagem com emulsão catiónica rápida à taxa de 0,7Kg/m² de betume.</t>
  </si>
  <si>
    <t>Em Betão betuminoso (AC 14 surf BB 50/70) com espessura média de 0,06m</t>
  </si>
  <si>
    <t>SINALIZAÇÃO</t>
  </si>
  <si>
    <t>Fornecimento e aplicação de material termoplástico em sinalização horizontal incluindo pré-marcação e preparação de superfície, bem como todos os trabalhos e materiais complementares.</t>
  </si>
  <si>
    <t>4.1.1</t>
  </si>
  <si>
    <t>4.1.2</t>
  </si>
  <si>
    <t>Linha Branca Contínua de 0,10m (LBC 0,10)</t>
  </si>
  <si>
    <t>Linha Branca Descontínua de 0,10m com traço de 1,0/0,5 (LBD 1,0/0,5)</t>
  </si>
  <si>
    <t>6.1</t>
  </si>
  <si>
    <t>6.2</t>
  </si>
  <si>
    <t>6.3</t>
  </si>
  <si>
    <t>6.4</t>
  </si>
  <si>
    <t>6.5</t>
  </si>
  <si>
    <t>6.6</t>
  </si>
  <si>
    <t>6.7</t>
  </si>
  <si>
    <t>Total Cap. 6</t>
  </si>
  <si>
    <t>Total Geral</t>
  </si>
  <si>
    <t>Execução de remoção de Postes de iluminação existentes que vão coincidir com os estacionamentos, lancis ou outros obstáculos, para instalação em local muito próximo, incluindo religações à rede eléctrica e  todos os materiais e acessórios, mão‐de‐obra e todos os trabalhos  complementares inerentes a um correcto funcionamento.</t>
  </si>
</sst>
</file>

<file path=xl/styles.xml><?xml version="1.0" encoding="utf-8"?>
<styleSheet xmlns="http://schemas.openxmlformats.org/spreadsheetml/2006/main">
  <numFmts count="1">
    <numFmt numFmtId="164" formatCode="#,##0.00\ &quot;€&quot;"/>
  </numFmts>
  <fonts count="13">
    <font>
      <sz val="10"/>
      <name val="MS Sans Serif"/>
    </font>
    <font>
      <sz val="10"/>
      <name val="MS Sans Serif"/>
      <family val="2"/>
    </font>
    <font>
      <b/>
      <sz val="8"/>
      <name val="Arial"/>
      <family val="2"/>
    </font>
    <font>
      <sz val="8"/>
      <name val="Arial"/>
      <family val="2"/>
    </font>
    <font>
      <b/>
      <sz val="12"/>
      <name val="Arial"/>
      <family val="2"/>
    </font>
    <font>
      <sz val="10"/>
      <name val="Arial"/>
      <family val="2"/>
    </font>
    <font>
      <sz val="9"/>
      <name val="Arial"/>
      <family val="2"/>
    </font>
    <font>
      <sz val="8.5"/>
      <name val="Arial"/>
      <family val="2"/>
    </font>
    <font>
      <b/>
      <sz val="8.5"/>
      <name val="Arial"/>
      <family val="2"/>
    </font>
    <font>
      <sz val="8.5"/>
      <name val="MS Sans Serif"/>
      <family val="2"/>
    </font>
    <font>
      <b/>
      <sz val="9"/>
      <name val="Arial"/>
      <family val="2"/>
    </font>
    <font>
      <sz val="11.5"/>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33">
    <xf numFmtId="0" fontId="0" fillId="0" borderId="0" xfId="0"/>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right" vertical="top"/>
    </xf>
    <xf numFmtId="0" fontId="0" fillId="0" borderId="0" xfId="0" applyAlignment="1">
      <alignment horizontal="right" vertical="top"/>
    </xf>
    <xf numFmtId="0" fontId="5" fillId="0" borderId="0" xfId="0" applyFont="1" applyAlignment="1">
      <alignment horizontal="justify" vertical="justify"/>
    </xf>
    <xf numFmtId="0" fontId="0" fillId="0" borderId="0" xfId="0" applyAlignment="1">
      <alignment horizontal="justify" vertical="justify"/>
    </xf>
    <xf numFmtId="0" fontId="5" fillId="0" borderId="0" xfId="0" applyFont="1" applyAlignment="1">
      <alignment horizontal="right"/>
    </xf>
    <xf numFmtId="0" fontId="0" fillId="0" borderId="0" xfId="0" applyAlignment="1">
      <alignment horizontal="right"/>
    </xf>
    <xf numFmtId="0" fontId="2" fillId="0" borderId="10" xfId="0" quotePrefix="1" applyFont="1" applyFill="1" applyBorder="1" applyAlignment="1">
      <alignment horizontal="center" vertical="center" wrapText="1"/>
    </xf>
    <xf numFmtId="0" fontId="3" fillId="0" borderId="10" xfId="0"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justify" vertical="justify"/>
    </xf>
    <xf numFmtId="0" fontId="6" fillId="0" borderId="0" xfId="0" applyFont="1" applyAlignment="1">
      <alignment horizontal="center"/>
    </xf>
    <xf numFmtId="0" fontId="6" fillId="0" borderId="0" xfId="0" applyFont="1"/>
    <xf numFmtId="0" fontId="6" fillId="0" borderId="8" xfId="0" quotePrefix="1" applyFont="1" applyBorder="1" applyAlignment="1">
      <alignment horizontal="right" vertical="top" wrapText="1"/>
    </xf>
    <xf numFmtId="0" fontId="6" fillId="0" borderId="8" xfId="0" quotePrefix="1" applyFont="1" applyBorder="1" applyAlignment="1">
      <alignment horizontal="justify" vertical="justify" wrapText="1"/>
    </xf>
    <xf numFmtId="0" fontId="6" fillId="0" borderId="8" xfId="0" quotePrefix="1" applyFont="1" applyBorder="1" applyAlignment="1">
      <alignment horizontal="center" wrapText="1"/>
    </xf>
    <xf numFmtId="0" fontId="6" fillId="0" borderId="8" xfId="0" applyFont="1" applyBorder="1" applyAlignment="1">
      <alignment horizontal="center"/>
    </xf>
    <xf numFmtId="0" fontId="7" fillId="2" borderId="3" xfId="0" quotePrefix="1" applyFont="1" applyFill="1" applyBorder="1" applyAlignment="1">
      <alignment horizontal="center" wrapText="1"/>
    </xf>
    <xf numFmtId="0" fontId="7" fillId="2" borderId="6" xfId="0" quotePrefix="1" applyFont="1" applyFill="1" applyBorder="1" applyAlignment="1">
      <alignment horizontal="center" wrapText="1"/>
    </xf>
    <xf numFmtId="0" fontId="7" fillId="2" borderId="9" xfId="0" quotePrefix="1" applyFont="1" applyFill="1" applyBorder="1" applyAlignment="1">
      <alignment horizontal="center" wrapText="1"/>
    </xf>
    <xf numFmtId="0" fontId="7" fillId="2" borderId="7" xfId="0" applyFont="1" applyFill="1" applyBorder="1" applyAlignment="1">
      <alignment horizontal="center"/>
    </xf>
    <xf numFmtId="0" fontId="7" fillId="2" borderId="8" xfId="0" quotePrefix="1" applyFont="1" applyFill="1" applyBorder="1" applyAlignment="1">
      <alignment horizontal="center"/>
    </xf>
    <xf numFmtId="0" fontId="7" fillId="2" borderId="6" xfId="0" quotePrefix="1" applyFont="1" applyFill="1" applyBorder="1" applyAlignment="1">
      <alignment horizontal="center"/>
    </xf>
    <xf numFmtId="0" fontId="7" fillId="2" borderId="7" xfId="0" quotePrefix="1" applyFont="1" applyFill="1" applyBorder="1" applyAlignment="1">
      <alignment horizontal="center"/>
    </xf>
    <xf numFmtId="0" fontId="7" fillId="2" borderId="6" xfId="0" applyFont="1" applyFill="1" applyBorder="1" applyAlignment="1">
      <alignment horizontal="center"/>
    </xf>
    <xf numFmtId="0" fontId="8" fillId="2" borderId="7" xfId="0" quotePrefix="1" applyFont="1" applyFill="1" applyBorder="1" applyAlignment="1">
      <alignment horizontal="center" wrapText="1"/>
    </xf>
    <xf numFmtId="0" fontId="7" fillId="0" borderId="8" xfId="0" quotePrefix="1" applyFont="1" applyBorder="1" applyAlignment="1">
      <alignment horizontal="right" vertical="top" wrapText="1"/>
    </xf>
    <xf numFmtId="0" fontId="7" fillId="0" borderId="8" xfId="0" quotePrefix="1" applyFont="1" applyBorder="1" applyAlignment="1">
      <alignment horizontal="justify" vertical="justify" wrapText="1"/>
    </xf>
    <xf numFmtId="0" fontId="7" fillId="0" borderId="8" xfId="0" quotePrefix="1" applyFont="1" applyBorder="1" applyAlignment="1">
      <alignment horizontal="center" wrapText="1"/>
    </xf>
    <xf numFmtId="0" fontId="7" fillId="0" borderId="8" xfId="0" applyFont="1" applyBorder="1" applyAlignment="1">
      <alignment horizontal="center"/>
    </xf>
    <xf numFmtId="0" fontId="7" fillId="0" borderId="8" xfId="0" quotePrefix="1" applyFont="1" applyBorder="1" applyAlignment="1">
      <alignment horizontal="center"/>
    </xf>
    <xf numFmtId="0" fontId="7" fillId="0" borderId="2" xfId="0" applyFont="1" applyBorder="1" applyAlignment="1">
      <alignment horizontal="right" vertical="top"/>
    </xf>
    <xf numFmtId="0" fontId="7" fillId="0" borderId="2" xfId="0" applyFont="1" applyBorder="1" applyAlignment="1">
      <alignment horizontal="justify" vertical="justify"/>
    </xf>
    <xf numFmtId="0" fontId="7" fillId="0" borderId="2" xfId="0" applyFont="1" applyBorder="1" applyAlignment="1">
      <alignment horizontal="center"/>
    </xf>
    <xf numFmtId="4" fontId="7" fillId="0" borderId="4" xfId="0" applyNumberFormat="1" applyFont="1" applyBorder="1"/>
    <xf numFmtId="4" fontId="7" fillId="0" borderId="0" xfId="0" applyNumberFormat="1" applyFont="1" applyBorder="1"/>
    <xf numFmtId="4" fontId="7" fillId="0" borderId="5" xfId="0" applyNumberFormat="1" applyFont="1" applyBorder="1"/>
    <xf numFmtId="3" fontId="7" fillId="0" borderId="2" xfId="0" applyNumberFormat="1" applyFont="1" applyBorder="1" applyAlignment="1">
      <alignment horizontal="center"/>
    </xf>
    <xf numFmtId="0" fontId="7" fillId="0" borderId="2" xfId="0" applyFont="1" applyBorder="1" applyAlignment="1">
      <alignment horizontal="right" vertical="justify"/>
    </xf>
    <xf numFmtId="0" fontId="7" fillId="0" borderId="0" xfId="0" applyFont="1" applyAlignment="1">
      <alignment horizontal="right" vertical="top"/>
    </xf>
    <xf numFmtId="0" fontId="7" fillId="0" borderId="0" xfId="0" applyFont="1" applyAlignment="1">
      <alignment horizontal="justify" vertical="justify"/>
    </xf>
    <xf numFmtId="0" fontId="7" fillId="0" borderId="0" xfId="0" applyFont="1" applyAlignment="1">
      <alignment horizontal="center"/>
    </xf>
    <xf numFmtId="0" fontId="7" fillId="0" borderId="0" xfId="0" applyFont="1" applyAlignment="1">
      <alignment horizontal="right"/>
    </xf>
    <xf numFmtId="0" fontId="8" fillId="0" borderId="10" xfId="0" quotePrefix="1" applyFont="1" applyFill="1" applyBorder="1" applyAlignment="1">
      <alignment horizontal="center" vertical="center" wrapText="1"/>
    </xf>
    <xf numFmtId="0" fontId="7" fillId="0" borderId="9" xfId="0" applyFont="1" applyFill="1" applyBorder="1" applyAlignment="1">
      <alignment horizontal="center" vertical="center"/>
    </xf>
    <xf numFmtId="0" fontId="7" fillId="2" borderId="3" xfId="0" quotePrefix="1" applyFont="1" applyFill="1" applyBorder="1" applyAlignment="1">
      <alignment horizontal="center" vertical="center" wrapText="1"/>
    </xf>
    <xf numFmtId="0" fontId="7" fillId="2" borderId="6" xfId="0" quotePrefix="1" applyFont="1" applyFill="1" applyBorder="1" applyAlignment="1">
      <alignment horizontal="center" vertical="center" wrapText="1"/>
    </xf>
    <xf numFmtId="0" fontId="7" fillId="2" borderId="9" xfId="0" quotePrefix="1"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0" xfId="0" applyFont="1" applyBorder="1" applyAlignment="1">
      <alignment horizontal="right"/>
    </xf>
    <xf numFmtId="0" fontId="7" fillId="0" borderId="0" xfId="0" applyFont="1" applyBorder="1" applyAlignment="1">
      <alignment horizontal="right"/>
    </xf>
    <xf numFmtId="4" fontId="7" fillId="0" borderId="11" xfId="0" applyNumberFormat="1" applyFont="1" applyBorder="1" applyAlignment="1">
      <alignment horizontal="center"/>
    </xf>
    <xf numFmtId="164" fontId="7" fillId="0" borderId="12" xfId="0" applyNumberFormat="1" applyFont="1" applyBorder="1" applyAlignment="1">
      <alignment horizontal="right"/>
    </xf>
    <xf numFmtId="4" fontId="7" fillId="0" borderId="5" xfId="0" applyNumberFormat="1" applyFont="1" applyBorder="1" applyAlignment="1">
      <alignment horizontal="center"/>
    </xf>
    <xf numFmtId="164" fontId="7" fillId="0" borderId="2" xfId="0" applyNumberFormat="1" applyFont="1" applyBorder="1" applyAlignment="1">
      <alignment horizontal="right"/>
    </xf>
    <xf numFmtId="164" fontId="8" fillId="0" borderId="2" xfId="0" applyNumberFormat="1" applyFont="1" applyBorder="1" applyAlignment="1">
      <alignment horizontal="right"/>
    </xf>
    <xf numFmtId="0" fontId="6" fillId="2" borderId="3" xfId="0" quotePrefix="1"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6" fillId="2" borderId="10" xfId="0" quotePrefix="1"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0" xfId="0" applyFont="1" applyBorder="1" applyAlignment="1">
      <alignment horizontal="right"/>
    </xf>
    <xf numFmtId="0" fontId="6" fillId="0" borderId="0" xfId="0" applyFont="1" applyBorder="1" applyAlignment="1">
      <alignment horizontal="right"/>
    </xf>
    <xf numFmtId="4" fontId="6" fillId="0" borderId="14" xfId="0" applyNumberFormat="1" applyFont="1" applyBorder="1" applyAlignment="1">
      <alignment horizontal="center"/>
    </xf>
    <xf numFmtId="164" fontId="6" fillId="0" borderId="14" xfId="0" applyNumberFormat="1" applyFont="1" applyBorder="1" applyAlignment="1">
      <alignment horizontal="right"/>
    </xf>
    <xf numFmtId="0" fontId="6" fillId="0" borderId="0" xfId="0" applyFont="1" applyBorder="1" applyAlignment="1">
      <alignment horizontal="center"/>
    </xf>
    <xf numFmtId="4" fontId="6" fillId="0" borderId="0" xfId="0" applyNumberFormat="1" applyFont="1" applyBorder="1" applyAlignment="1">
      <alignment horizontal="center"/>
    </xf>
    <xf numFmtId="164" fontId="6" fillId="0" borderId="0" xfId="0" applyNumberFormat="1" applyFont="1" applyBorder="1" applyAlignment="1">
      <alignment horizontal="right"/>
    </xf>
    <xf numFmtId="4" fontId="6" fillId="0" borderId="10" xfId="0" applyNumberFormat="1" applyFont="1" applyBorder="1" applyAlignment="1">
      <alignment horizontal="center"/>
    </xf>
    <xf numFmtId="164" fontId="6" fillId="0" borderId="10" xfId="0" applyNumberFormat="1" applyFont="1" applyBorder="1" applyAlignment="1">
      <alignment horizontal="right"/>
    </xf>
    <xf numFmtId="0" fontId="6" fillId="0" borderId="4" xfId="0" applyFont="1" applyBorder="1" applyAlignment="1">
      <alignment horizontal="right" vertical="top"/>
    </xf>
    <xf numFmtId="0" fontId="6" fillId="0" borderId="15" xfId="0" applyFont="1" applyBorder="1" applyAlignment="1">
      <alignment horizontal="right" vertical="top"/>
    </xf>
    <xf numFmtId="0" fontId="6" fillId="0" borderId="14" xfId="0" applyFont="1" applyBorder="1" applyAlignment="1">
      <alignment horizontal="justify" vertical="justify"/>
    </xf>
    <xf numFmtId="0" fontId="6" fillId="0" borderId="14" xfId="0" applyFont="1" applyBorder="1" applyAlignment="1">
      <alignment horizontal="center"/>
    </xf>
    <xf numFmtId="164" fontId="6" fillId="0" borderId="11" xfId="0" applyNumberFormat="1" applyFont="1" applyBorder="1" applyAlignment="1">
      <alignment horizontal="right"/>
    </xf>
    <xf numFmtId="0" fontId="6" fillId="0" borderId="0" xfId="0" applyFont="1" applyBorder="1" applyAlignment="1">
      <alignment horizontal="justify" vertical="justify"/>
    </xf>
    <xf numFmtId="164" fontId="6" fillId="0" borderId="5" xfId="0" applyNumberFormat="1" applyFont="1" applyBorder="1" applyAlignment="1">
      <alignment horizontal="right"/>
    </xf>
    <xf numFmtId="0" fontId="6" fillId="0" borderId="13" xfId="0" applyFont="1" applyBorder="1" applyAlignment="1">
      <alignment horizontal="right" vertical="top"/>
    </xf>
    <xf numFmtId="0" fontId="6" fillId="0" borderId="10" xfId="0" applyFont="1" applyBorder="1" applyAlignment="1">
      <alignment horizontal="justify" vertical="justify"/>
    </xf>
    <xf numFmtId="0" fontId="6" fillId="0" borderId="10" xfId="0" applyFont="1" applyBorder="1" applyAlignment="1">
      <alignment horizontal="center"/>
    </xf>
    <xf numFmtId="164" fontId="6" fillId="0" borderId="9" xfId="0" applyNumberFormat="1" applyFont="1" applyBorder="1" applyAlignment="1">
      <alignment horizontal="right"/>
    </xf>
    <xf numFmtId="0" fontId="8" fillId="0" borderId="0" xfId="0" applyFont="1" applyBorder="1" applyAlignment="1">
      <alignment horizontal="right" vertical="justify"/>
    </xf>
    <xf numFmtId="0" fontId="11" fillId="0" borderId="0" xfId="0" applyFont="1" applyAlignment="1">
      <alignment horizontal="right" vertical="top"/>
    </xf>
    <xf numFmtId="0" fontId="7" fillId="0" borderId="2" xfId="0" applyFont="1" applyBorder="1" applyAlignment="1">
      <alignment horizontal="right"/>
    </xf>
    <xf numFmtId="0" fontId="7" fillId="0" borderId="0" xfId="0" applyFont="1" applyBorder="1" applyAlignment="1">
      <alignment horizontal="justify" vertical="justify"/>
    </xf>
    <xf numFmtId="164" fontId="10" fillId="0" borderId="5" xfId="0" applyNumberFormat="1" applyFont="1" applyBorder="1" applyAlignment="1">
      <alignment horizontal="right"/>
    </xf>
    <xf numFmtId="4" fontId="9" fillId="0" borderId="5" xfId="0" applyNumberFormat="1" applyFont="1" applyBorder="1"/>
    <xf numFmtId="0" fontId="7" fillId="2" borderId="6" xfId="0" applyFont="1" applyFill="1" applyBorder="1" applyAlignment="1">
      <alignment horizontal="center"/>
    </xf>
    <xf numFmtId="3" fontId="6" fillId="0" borderId="0" xfId="0" applyNumberFormat="1" applyFont="1" applyAlignment="1">
      <alignment horizontal="center"/>
    </xf>
    <xf numFmtId="3" fontId="7" fillId="2" borderId="6" xfId="0" quotePrefix="1" applyNumberFormat="1" applyFont="1" applyFill="1" applyBorder="1" applyAlignment="1">
      <alignment horizontal="center"/>
    </xf>
    <xf numFmtId="3" fontId="7" fillId="2" borderId="1" xfId="0" quotePrefix="1" applyNumberFormat="1" applyFont="1" applyFill="1" applyBorder="1" applyAlignment="1">
      <alignment horizontal="center"/>
    </xf>
    <xf numFmtId="3" fontId="7" fillId="0" borderId="8" xfId="0" quotePrefix="1" applyNumberFormat="1" applyFont="1" applyBorder="1" applyAlignment="1">
      <alignment horizontal="center"/>
    </xf>
    <xf numFmtId="3" fontId="0" fillId="0" borderId="0" xfId="0" applyNumberFormat="1" applyAlignment="1">
      <alignment horizontal="center"/>
    </xf>
    <xf numFmtId="0" fontId="1" fillId="0" borderId="9" xfId="0" applyFont="1" applyBorder="1"/>
    <xf numFmtId="0" fontId="1" fillId="0" borderId="0" xfId="0" applyFont="1"/>
    <xf numFmtId="0" fontId="5" fillId="0" borderId="0" xfId="0" applyFont="1"/>
    <xf numFmtId="0" fontId="7" fillId="0" borderId="0" xfId="0" applyFont="1" applyBorder="1" applyAlignment="1">
      <alignment horizontal="center"/>
    </xf>
    <xf numFmtId="2" fontId="7" fillId="0" borderId="0" xfId="0" applyNumberFormat="1" applyFont="1" applyBorder="1" applyAlignment="1">
      <alignment horizontal="center"/>
    </xf>
    <xf numFmtId="0" fontId="7" fillId="0" borderId="1" xfId="0" applyFont="1" applyBorder="1" applyAlignment="1">
      <alignment horizontal="right" vertical="top"/>
    </xf>
    <xf numFmtId="0" fontId="7" fillId="0" borderId="10" xfId="0" applyFont="1" applyBorder="1" applyAlignment="1">
      <alignment horizontal="justify" vertical="justify"/>
    </xf>
    <xf numFmtId="0" fontId="7" fillId="0" borderId="1"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right"/>
    </xf>
    <xf numFmtId="0" fontId="1" fillId="0" borderId="2" xfId="0" applyFont="1" applyBorder="1" applyAlignment="1">
      <alignment horizontal="right" vertical="top"/>
    </xf>
    <xf numFmtId="0" fontId="1" fillId="0" borderId="0" xfId="0" applyNumberFormat="1" applyFont="1" applyAlignment="1">
      <alignment horizontal="justify" vertical="justify"/>
    </xf>
    <xf numFmtId="0" fontId="1" fillId="0" borderId="1" xfId="0" applyFont="1" applyBorder="1" applyAlignment="1">
      <alignment horizontal="right" vertical="top"/>
    </xf>
    <xf numFmtId="0" fontId="1" fillId="0" borderId="1" xfId="0" applyFont="1" applyBorder="1" applyAlignment="1">
      <alignment horizontal="justify" vertical="justify"/>
    </xf>
    <xf numFmtId="0" fontId="1" fillId="0" borderId="1" xfId="0" applyFont="1" applyBorder="1" applyAlignment="1">
      <alignment horizontal="center"/>
    </xf>
    <xf numFmtId="3" fontId="1" fillId="0" borderId="1" xfId="0" applyNumberFormat="1" applyFont="1" applyBorder="1" applyAlignment="1">
      <alignment horizontal="center"/>
    </xf>
    <xf numFmtId="0" fontId="1" fillId="0" borderId="13" xfId="0" applyFont="1" applyBorder="1"/>
    <xf numFmtId="0" fontId="1" fillId="0" borderId="10" xfId="0" applyFont="1" applyBorder="1"/>
    <xf numFmtId="0" fontId="8" fillId="0" borderId="2" xfId="0" applyFont="1" applyBorder="1" applyAlignment="1">
      <alignment horizontal="right"/>
    </xf>
    <xf numFmtId="0" fontId="8" fillId="2" borderId="7" xfId="0" quotePrefix="1"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7" fillId="2" borderId="7"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xf>
    <xf numFmtId="0" fontId="7" fillId="2" borderId="7" xfId="0" quotePrefix="1" applyFont="1" applyFill="1" applyBorder="1" applyAlignment="1">
      <alignment horizontal="center"/>
    </xf>
    <xf numFmtId="0" fontId="7" fillId="2" borderId="8" xfId="0" quotePrefix="1" applyFont="1" applyFill="1" applyBorder="1" applyAlignment="1">
      <alignment horizontal="center"/>
    </xf>
    <xf numFmtId="0" fontId="7" fillId="2" borderId="6" xfId="0" quotePrefix="1" applyFont="1" applyFill="1" applyBorder="1" applyAlignment="1">
      <alignment horizontal="center"/>
    </xf>
    <xf numFmtId="0" fontId="4" fillId="0" borderId="0" xfId="0" applyFont="1" applyFill="1" applyAlignment="1">
      <alignment horizontal="center" vertical="center"/>
    </xf>
    <xf numFmtId="0" fontId="12" fillId="0" borderId="0" xfId="0" applyFont="1" applyAlignment="1">
      <alignment horizontal="justify" vertical="justify"/>
    </xf>
    <xf numFmtId="0" fontId="8" fillId="0" borderId="10" xfId="0" quotePrefix="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10" xfId="0" quotePrefix="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164" fontId="6" fillId="0" borderId="0" xfId="0" applyNumberFormat="1" applyFont="1" applyBorder="1" applyAlignment="1">
      <alignment horizontal="justify" vertical="justify"/>
    </xf>
  </cellXfs>
  <cellStyles count="1">
    <cellStyle name="Normal"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olha2"/>
  <dimension ref="A1:L104"/>
  <sheetViews>
    <sheetView showZeros="0" tabSelected="1" zoomScale="115" zoomScaleNormal="115" zoomScalePageLayoutView="115" workbookViewId="0">
      <pane xSplit="12" ySplit="6" topLeftCell="M7" activePane="bottomRight" state="frozen"/>
      <selection pane="topRight" activeCell="M1" sqref="M1"/>
      <selection pane="bottomLeft" activeCell="A7" sqref="A7"/>
      <selection pane="bottomRight" sqref="A1:L2"/>
    </sheetView>
  </sheetViews>
  <sheetFormatPr defaultRowHeight="12.75"/>
  <cols>
    <col min="1" max="1" width="7" style="4" customWidth="1"/>
    <col min="2" max="2" width="29.85546875" style="6" customWidth="1"/>
    <col min="3" max="3" width="3.7109375" style="2" customWidth="1"/>
    <col min="4" max="4" width="7" style="96" customWidth="1"/>
    <col min="5" max="5" width="7" customWidth="1"/>
    <col min="6" max="6" width="6.85546875" bestFit="1" customWidth="1"/>
    <col min="7" max="7" width="7" customWidth="1"/>
    <col min="8" max="10" width="8.28515625" customWidth="1"/>
    <col min="11" max="11" width="8.5703125" customWidth="1"/>
    <col min="12" max="12" width="9.140625" style="98"/>
    <col min="14" max="14" width="9" bestFit="1" customWidth="1"/>
    <col min="15" max="15" width="10.5703125" customWidth="1"/>
    <col min="16" max="16" width="11.85546875" bestFit="1" customWidth="1"/>
    <col min="20" max="20" width="10.140625" bestFit="1" customWidth="1"/>
  </cols>
  <sheetData>
    <row r="1" spans="1:12">
      <c r="A1" s="124" t="s">
        <v>12</v>
      </c>
      <c r="B1" s="124"/>
      <c r="C1" s="124"/>
      <c r="D1" s="124"/>
      <c r="E1" s="124"/>
      <c r="F1" s="124"/>
      <c r="G1" s="124"/>
      <c r="H1" s="124"/>
      <c r="I1" s="124"/>
      <c r="J1" s="124"/>
      <c r="K1" s="124"/>
      <c r="L1" s="124"/>
    </row>
    <row r="2" spans="1:12">
      <c r="A2" s="124"/>
      <c r="B2" s="124"/>
      <c r="C2" s="124"/>
      <c r="D2" s="124"/>
      <c r="E2" s="124"/>
      <c r="F2" s="124"/>
      <c r="G2" s="124"/>
      <c r="H2" s="124"/>
      <c r="I2" s="124"/>
      <c r="J2" s="124"/>
      <c r="K2" s="124"/>
      <c r="L2" s="124"/>
    </row>
    <row r="3" spans="1:12" ht="30" customHeight="1">
      <c r="A3" s="86" t="s">
        <v>13</v>
      </c>
      <c r="B3" s="125" t="s">
        <v>86</v>
      </c>
      <c r="C3" s="125"/>
      <c r="D3" s="125"/>
      <c r="E3" s="125"/>
      <c r="F3" s="125"/>
      <c r="G3" s="125"/>
      <c r="H3" s="125"/>
      <c r="I3" s="125"/>
      <c r="J3" s="125"/>
      <c r="K3" s="125"/>
      <c r="L3" s="125"/>
    </row>
    <row r="4" spans="1:12">
      <c r="A4" s="11"/>
      <c r="B4" s="12"/>
      <c r="C4" s="13"/>
      <c r="D4" s="92"/>
      <c r="E4" s="14"/>
      <c r="F4" s="14"/>
      <c r="G4" s="14"/>
      <c r="H4" s="14"/>
      <c r="I4" s="14"/>
      <c r="J4" s="14"/>
      <c r="K4" s="14"/>
      <c r="L4" s="14"/>
    </row>
    <row r="5" spans="1:12" ht="12.75" customHeight="1">
      <c r="A5" s="116" t="s">
        <v>4</v>
      </c>
      <c r="B5" s="117"/>
      <c r="C5" s="27"/>
      <c r="D5" s="93"/>
      <c r="E5" s="121" t="s">
        <v>5</v>
      </c>
      <c r="F5" s="122"/>
      <c r="G5" s="123"/>
      <c r="H5" s="118" t="s">
        <v>6</v>
      </c>
      <c r="I5" s="120"/>
      <c r="J5" s="119"/>
      <c r="K5" s="118" t="s">
        <v>2</v>
      </c>
      <c r="L5" s="119"/>
    </row>
    <row r="6" spans="1:12">
      <c r="A6" s="19" t="s">
        <v>3</v>
      </c>
      <c r="B6" s="20" t="s">
        <v>0</v>
      </c>
      <c r="C6" s="21" t="s">
        <v>17</v>
      </c>
      <c r="D6" s="94" t="s">
        <v>16</v>
      </c>
      <c r="E6" s="22" t="s">
        <v>7</v>
      </c>
      <c r="F6" s="23" t="s">
        <v>8</v>
      </c>
      <c r="G6" s="24" t="s">
        <v>9</v>
      </c>
      <c r="H6" s="25" t="s">
        <v>10</v>
      </c>
      <c r="I6" s="23" t="s">
        <v>14</v>
      </c>
      <c r="J6" s="26" t="s">
        <v>15</v>
      </c>
      <c r="K6" s="22" t="s">
        <v>1</v>
      </c>
      <c r="L6" s="91" t="s">
        <v>11</v>
      </c>
    </row>
    <row r="7" spans="1:12">
      <c r="A7" s="28"/>
      <c r="B7" s="29"/>
      <c r="C7" s="30"/>
      <c r="D7" s="95"/>
      <c r="E7" s="31"/>
      <c r="F7" s="32"/>
      <c r="G7" s="32"/>
      <c r="H7" s="32"/>
      <c r="I7" s="32"/>
      <c r="J7" s="31"/>
      <c r="K7" s="31"/>
      <c r="L7" s="31"/>
    </row>
    <row r="8" spans="1:12" s="98" customFormat="1">
      <c r="A8" s="33"/>
      <c r="B8" s="34"/>
      <c r="C8" s="35"/>
      <c r="D8" s="39"/>
      <c r="E8" s="36"/>
      <c r="F8" s="37"/>
      <c r="G8" s="38"/>
      <c r="H8" s="36">
        <f t="shared" ref="H8:H10" si="0">IF(F8&lt;&gt;0,0,IF(G8&lt;&gt;0,0,D8*E8))</f>
        <v>0</v>
      </c>
      <c r="I8" s="37">
        <f t="shared" ref="I8:I10" si="1">IF(J8&lt;&gt;0,0,IF(G8=0,D8*E8*F8,D8*E8*G8))</f>
        <v>0</v>
      </c>
      <c r="J8" s="37">
        <f t="shared" ref="J8:J10" si="2">D8*E8*F8*G8</f>
        <v>0</v>
      </c>
      <c r="K8" s="36">
        <f t="shared" ref="K8:K10" si="3">IF(SUM(H8:J8)=0,D8,SUM(H8:J8))</f>
        <v>0</v>
      </c>
      <c r="L8" s="38"/>
    </row>
    <row r="9" spans="1:12" s="98" customFormat="1">
      <c r="A9" s="40">
        <v>1</v>
      </c>
      <c r="B9" s="34" t="s">
        <v>38</v>
      </c>
      <c r="C9" s="35"/>
      <c r="D9" s="39"/>
      <c r="E9" s="36"/>
      <c r="F9" s="37"/>
      <c r="G9" s="38"/>
      <c r="H9" s="36">
        <f t="shared" si="0"/>
        <v>0</v>
      </c>
      <c r="I9" s="37">
        <f t="shared" si="1"/>
        <v>0</v>
      </c>
      <c r="J9" s="37">
        <f t="shared" si="2"/>
        <v>0</v>
      </c>
      <c r="K9" s="36">
        <f t="shared" si="3"/>
        <v>0</v>
      </c>
      <c r="L9" s="38"/>
    </row>
    <row r="10" spans="1:12" s="98" customFormat="1">
      <c r="A10" s="40"/>
      <c r="B10" s="34"/>
      <c r="C10" s="35"/>
      <c r="D10" s="39"/>
      <c r="E10" s="36"/>
      <c r="F10" s="37"/>
      <c r="G10" s="38"/>
      <c r="H10" s="36">
        <f t="shared" si="0"/>
        <v>0</v>
      </c>
      <c r="I10" s="37">
        <f t="shared" si="1"/>
        <v>0</v>
      </c>
      <c r="J10" s="37">
        <f t="shared" si="2"/>
        <v>0</v>
      </c>
      <c r="K10" s="36">
        <f t="shared" si="3"/>
        <v>0</v>
      </c>
      <c r="L10" s="38"/>
    </row>
    <row r="11" spans="1:12" s="98" customFormat="1" ht="78.75">
      <c r="A11" s="40" t="s">
        <v>18</v>
      </c>
      <c r="B11" s="34" t="s">
        <v>44</v>
      </c>
      <c r="C11" s="35" t="s">
        <v>52</v>
      </c>
      <c r="D11" s="39">
        <v>1</v>
      </c>
      <c r="E11" s="36"/>
      <c r="F11" s="37"/>
      <c r="G11" s="38"/>
      <c r="H11" s="36">
        <f t="shared" ref="H11:H28" si="4">IF(F11&lt;&gt;0,0,IF(G11&lt;&gt;0,0,D11*E11))</f>
        <v>0</v>
      </c>
      <c r="I11" s="37">
        <f t="shared" ref="I11:I28" si="5">IF(J11&lt;&gt;0,0,IF(G11=0,D11*E11*F11,D11*E11*G11))</f>
        <v>0</v>
      </c>
      <c r="J11" s="37">
        <f t="shared" ref="J11:J28" si="6">D11*E11*F11*G11</f>
        <v>0</v>
      </c>
      <c r="K11" s="36">
        <f t="shared" ref="K11:K28" si="7">IF(SUM(H11:J11)=0,D11,SUM(H11:J11))</f>
        <v>1</v>
      </c>
      <c r="L11" s="38">
        <f>SUM(K11)</f>
        <v>1</v>
      </c>
    </row>
    <row r="12" spans="1:12" s="98" customFormat="1">
      <c r="A12" s="40"/>
      <c r="B12" s="34"/>
      <c r="C12" s="35"/>
      <c r="D12" s="39"/>
      <c r="E12" s="36"/>
      <c r="F12" s="37"/>
      <c r="G12" s="38"/>
      <c r="H12" s="36">
        <f t="shared" si="4"/>
        <v>0</v>
      </c>
      <c r="I12" s="37">
        <f t="shared" si="5"/>
        <v>0</v>
      </c>
      <c r="J12" s="37">
        <f t="shared" si="6"/>
        <v>0</v>
      </c>
      <c r="K12" s="36">
        <f t="shared" si="7"/>
        <v>0</v>
      </c>
      <c r="L12" s="38">
        <f t="shared" ref="L12:L23" si="8">SUM(K12)</f>
        <v>0</v>
      </c>
    </row>
    <row r="13" spans="1:12" s="98" customFormat="1" ht="33.75">
      <c r="A13" s="40" t="s">
        <v>41</v>
      </c>
      <c r="B13" s="34" t="s">
        <v>39</v>
      </c>
      <c r="C13" s="35" t="s">
        <v>52</v>
      </c>
      <c r="D13" s="39">
        <v>1</v>
      </c>
      <c r="E13" s="36"/>
      <c r="F13" s="37"/>
      <c r="G13" s="38"/>
      <c r="H13" s="36">
        <f t="shared" si="4"/>
        <v>0</v>
      </c>
      <c r="I13" s="37">
        <f t="shared" si="5"/>
        <v>0</v>
      </c>
      <c r="J13" s="37">
        <f t="shared" si="6"/>
        <v>0</v>
      </c>
      <c r="K13" s="36">
        <f t="shared" si="7"/>
        <v>1</v>
      </c>
      <c r="L13" s="38">
        <f t="shared" si="8"/>
        <v>1</v>
      </c>
    </row>
    <row r="14" spans="1:12" s="98" customFormat="1">
      <c r="A14" s="107"/>
      <c r="B14" s="108"/>
      <c r="C14" s="35"/>
      <c r="D14" s="39"/>
      <c r="E14" s="36"/>
      <c r="F14" s="37"/>
      <c r="G14" s="38"/>
      <c r="H14" s="36">
        <f t="shared" si="4"/>
        <v>0</v>
      </c>
      <c r="I14" s="37">
        <f t="shared" si="5"/>
        <v>0</v>
      </c>
      <c r="J14" s="37">
        <f t="shared" si="6"/>
        <v>0</v>
      </c>
      <c r="K14" s="36">
        <f t="shared" si="7"/>
        <v>0</v>
      </c>
      <c r="L14" s="38">
        <f t="shared" si="8"/>
        <v>0</v>
      </c>
    </row>
    <row r="15" spans="1:12" s="98" customFormat="1" ht="101.25">
      <c r="A15" s="40" t="s">
        <v>46</v>
      </c>
      <c r="B15" s="34" t="s">
        <v>40</v>
      </c>
      <c r="C15" s="35" t="s">
        <v>33</v>
      </c>
      <c r="D15" s="39">
        <v>2</v>
      </c>
      <c r="E15" s="36"/>
      <c r="F15" s="37"/>
      <c r="G15" s="38"/>
      <c r="H15" s="36">
        <f t="shared" si="4"/>
        <v>0</v>
      </c>
      <c r="I15" s="37">
        <f t="shared" si="5"/>
        <v>0</v>
      </c>
      <c r="J15" s="37">
        <f t="shared" si="6"/>
        <v>0</v>
      </c>
      <c r="K15" s="36">
        <f t="shared" si="7"/>
        <v>2</v>
      </c>
      <c r="L15" s="38">
        <f t="shared" si="8"/>
        <v>2</v>
      </c>
    </row>
    <row r="16" spans="1:12" s="98" customFormat="1">
      <c r="A16" s="107"/>
      <c r="B16" s="108"/>
      <c r="C16" s="35"/>
      <c r="D16" s="39"/>
      <c r="E16" s="36"/>
      <c r="F16" s="37"/>
      <c r="G16" s="38"/>
      <c r="H16" s="36">
        <f t="shared" si="4"/>
        <v>0</v>
      </c>
      <c r="I16" s="37">
        <f t="shared" si="5"/>
        <v>0</v>
      </c>
      <c r="J16" s="37">
        <f t="shared" si="6"/>
        <v>0</v>
      </c>
      <c r="K16" s="36">
        <f t="shared" si="7"/>
        <v>0</v>
      </c>
      <c r="L16" s="38">
        <f t="shared" si="8"/>
        <v>0</v>
      </c>
    </row>
    <row r="17" spans="1:12" s="98" customFormat="1" ht="135">
      <c r="A17" s="40" t="s">
        <v>47</v>
      </c>
      <c r="B17" s="34" t="s">
        <v>53</v>
      </c>
      <c r="C17" s="35" t="s">
        <v>52</v>
      </c>
      <c r="D17" s="39">
        <v>1</v>
      </c>
      <c r="E17" s="36"/>
      <c r="F17" s="37"/>
      <c r="G17" s="38"/>
      <c r="H17" s="36">
        <f t="shared" si="4"/>
        <v>0</v>
      </c>
      <c r="I17" s="37">
        <f t="shared" si="5"/>
        <v>0</v>
      </c>
      <c r="J17" s="37">
        <f t="shared" si="6"/>
        <v>0</v>
      </c>
      <c r="K17" s="36">
        <f t="shared" si="7"/>
        <v>1</v>
      </c>
      <c r="L17" s="38">
        <f t="shared" si="8"/>
        <v>1</v>
      </c>
    </row>
    <row r="18" spans="1:12" s="98" customFormat="1">
      <c r="A18" s="40"/>
      <c r="B18" s="34"/>
      <c r="C18" s="35"/>
      <c r="D18" s="39"/>
      <c r="E18" s="36"/>
      <c r="F18" s="37"/>
      <c r="G18" s="38"/>
      <c r="H18" s="36">
        <f t="shared" si="4"/>
        <v>0</v>
      </c>
      <c r="I18" s="37">
        <f t="shared" si="5"/>
        <v>0</v>
      </c>
      <c r="J18" s="37">
        <f t="shared" si="6"/>
        <v>0</v>
      </c>
      <c r="K18" s="36">
        <f t="shared" si="7"/>
        <v>0</v>
      </c>
      <c r="L18" s="38">
        <f t="shared" si="8"/>
        <v>0</v>
      </c>
    </row>
    <row r="19" spans="1:12" s="98" customFormat="1" ht="33.75">
      <c r="A19" s="40" t="s">
        <v>48</v>
      </c>
      <c r="B19" s="34" t="s">
        <v>42</v>
      </c>
      <c r="C19" s="35" t="s">
        <v>52</v>
      </c>
      <c r="D19" s="39">
        <v>1</v>
      </c>
      <c r="E19" s="36"/>
      <c r="F19" s="37"/>
      <c r="G19" s="38"/>
      <c r="H19" s="36">
        <f t="shared" si="4"/>
        <v>0</v>
      </c>
      <c r="I19" s="37">
        <f t="shared" si="5"/>
        <v>0</v>
      </c>
      <c r="J19" s="37">
        <f t="shared" si="6"/>
        <v>0</v>
      </c>
      <c r="K19" s="36">
        <f t="shared" si="7"/>
        <v>1</v>
      </c>
      <c r="L19" s="38">
        <f t="shared" si="8"/>
        <v>1</v>
      </c>
    </row>
    <row r="20" spans="1:12" s="98" customFormat="1">
      <c r="A20" s="40"/>
      <c r="B20" s="34"/>
      <c r="C20" s="35"/>
      <c r="D20" s="39"/>
      <c r="E20" s="36"/>
      <c r="F20" s="37"/>
      <c r="G20" s="38"/>
      <c r="H20" s="36">
        <f t="shared" si="4"/>
        <v>0</v>
      </c>
      <c r="I20" s="37">
        <f t="shared" si="5"/>
        <v>0</v>
      </c>
      <c r="J20" s="37">
        <f t="shared" si="6"/>
        <v>0</v>
      </c>
      <c r="K20" s="36">
        <f t="shared" si="7"/>
        <v>0</v>
      </c>
      <c r="L20" s="38">
        <f t="shared" si="8"/>
        <v>0</v>
      </c>
    </row>
    <row r="21" spans="1:12" s="98" customFormat="1" ht="45">
      <c r="A21" s="40" t="s">
        <v>49</v>
      </c>
      <c r="B21" s="34" t="s">
        <v>51</v>
      </c>
      <c r="C21" s="35" t="s">
        <v>52</v>
      </c>
      <c r="D21" s="39">
        <v>1</v>
      </c>
      <c r="E21" s="36"/>
      <c r="F21" s="37"/>
      <c r="G21" s="38"/>
      <c r="H21" s="36">
        <f t="shared" si="4"/>
        <v>0</v>
      </c>
      <c r="I21" s="37">
        <f t="shared" si="5"/>
        <v>0</v>
      </c>
      <c r="J21" s="37">
        <f t="shared" si="6"/>
        <v>0</v>
      </c>
      <c r="K21" s="36">
        <f t="shared" si="7"/>
        <v>1</v>
      </c>
      <c r="L21" s="38">
        <f t="shared" si="8"/>
        <v>1</v>
      </c>
    </row>
    <row r="22" spans="1:12" s="98" customFormat="1">
      <c r="A22" s="40"/>
      <c r="B22" s="34"/>
      <c r="C22" s="35"/>
      <c r="D22" s="39"/>
      <c r="E22" s="36"/>
      <c r="F22" s="37"/>
      <c r="G22" s="38"/>
      <c r="H22" s="36">
        <f t="shared" si="4"/>
        <v>0</v>
      </c>
      <c r="I22" s="37">
        <f t="shared" si="5"/>
        <v>0</v>
      </c>
      <c r="J22" s="37">
        <f t="shared" si="6"/>
        <v>0</v>
      </c>
      <c r="K22" s="36">
        <f t="shared" si="7"/>
        <v>0</v>
      </c>
      <c r="L22" s="38">
        <f t="shared" si="8"/>
        <v>0</v>
      </c>
    </row>
    <row r="23" spans="1:12" s="98" customFormat="1" ht="22.5">
      <c r="A23" s="40" t="s">
        <v>50</v>
      </c>
      <c r="B23" s="34" t="s">
        <v>43</v>
      </c>
      <c r="C23" s="35" t="s">
        <v>52</v>
      </c>
      <c r="D23" s="39">
        <v>1</v>
      </c>
      <c r="E23" s="36"/>
      <c r="F23" s="37"/>
      <c r="G23" s="38"/>
      <c r="H23" s="36">
        <f t="shared" si="4"/>
        <v>0</v>
      </c>
      <c r="I23" s="37">
        <f t="shared" si="5"/>
        <v>0</v>
      </c>
      <c r="J23" s="37">
        <f t="shared" si="6"/>
        <v>0</v>
      </c>
      <c r="K23" s="36">
        <f t="shared" si="7"/>
        <v>1</v>
      </c>
      <c r="L23" s="38">
        <f t="shared" si="8"/>
        <v>1</v>
      </c>
    </row>
    <row r="24" spans="1:12" s="98" customFormat="1">
      <c r="A24" s="33"/>
      <c r="B24" s="34"/>
      <c r="C24" s="35"/>
      <c r="D24" s="39"/>
      <c r="E24" s="36"/>
      <c r="F24" s="37"/>
      <c r="G24" s="38"/>
      <c r="H24" s="36">
        <f t="shared" si="4"/>
        <v>0</v>
      </c>
      <c r="I24" s="37">
        <f t="shared" si="5"/>
        <v>0</v>
      </c>
      <c r="J24" s="37">
        <f t="shared" si="6"/>
        <v>0</v>
      </c>
      <c r="K24" s="36">
        <f t="shared" si="7"/>
        <v>0</v>
      </c>
      <c r="L24" s="38"/>
    </row>
    <row r="25" spans="1:12" s="98" customFormat="1">
      <c r="A25" s="33">
        <v>2</v>
      </c>
      <c r="B25" s="34" t="s">
        <v>54</v>
      </c>
      <c r="C25" s="35"/>
      <c r="D25" s="39"/>
      <c r="E25" s="36"/>
      <c r="F25" s="37"/>
      <c r="G25" s="38"/>
      <c r="H25" s="36">
        <f t="shared" si="4"/>
        <v>0</v>
      </c>
      <c r="I25" s="37">
        <f t="shared" si="5"/>
        <v>0</v>
      </c>
      <c r="J25" s="37">
        <f t="shared" si="6"/>
        <v>0</v>
      </c>
      <c r="K25" s="36">
        <f t="shared" si="7"/>
        <v>0</v>
      </c>
      <c r="L25" s="38"/>
    </row>
    <row r="26" spans="1:12" s="98" customFormat="1">
      <c r="A26" s="33"/>
      <c r="B26" s="34"/>
      <c r="C26" s="35"/>
      <c r="D26" s="39"/>
      <c r="E26" s="36"/>
      <c r="F26" s="37"/>
      <c r="G26" s="38"/>
      <c r="H26" s="36">
        <f t="shared" si="4"/>
        <v>0</v>
      </c>
      <c r="I26" s="37">
        <f t="shared" si="5"/>
        <v>0</v>
      </c>
      <c r="J26" s="37">
        <f t="shared" si="6"/>
        <v>0</v>
      </c>
      <c r="K26" s="36">
        <f t="shared" si="7"/>
        <v>0</v>
      </c>
      <c r="L26" s="38"/>
    </row>
    <row r="27" spans="1:12" s="98" customFormat="1" ht="112.5">
      <c r="A27" s="33" t="s">
        <v>20</v>
      </c>
      <c r="B27" s="34" t="s">
        <v>87</v>
      </c>
      <c r="C27" s="35" t="s">
        <v>19</v>
      </c>
      <c r="D27" s="39">
        <v>1</v>
      </c>
      <c r="E27" s="36">
        <v>7985</v>
      </c>
      <c r="F27" s="37">
        <v>1</v>
      </c>
      <c r="G27" s="38"/>
      <c r="H27" s="36">
        <f t="shared" si="4"/>
        <v>0</v>
      </c>
      <c r="I27" s="37">
        <f t="shared" si="5"/>
        <v>7985</v>
      </c>
      <c r="J27" s="37">
        <f t="shared" si="6"/>
        <v>0</v>
      </c>
      <c r="K27" s="36">
        <f t="shared" si="7"/>
        <v>7985</v>
      </c>
      <c r="L27" s="38">
        <f>SUM(K27)</f>
        <v>7985</v>
      </c>
    </row>
    <row r="28" spans="1:12" s="98" customFormat="1">
      <c r="A28" s="33"/>
      <c r="B28" s="34"/>
      <c r="C28" s="35"/>
      <c r="D28" s="39"/>
      <c r="E28" s="36"/>
      <c r="F28" s="37"/>
      <c r="G28" s="38"/>
      <c r="H28" s="36">
        <f t="shared" si="4"/>
        <v>0</v>
      </c>
      <c r="I28" s="37">
        <f t="shared" si="5"/>
        <v>0</v>
      </c>
      <c r="J28" s="37">
        <f t="shared" si="6"/>
        <v>0</v>
      </c>
      <c r="K28" s="36">
        <f t="shared" si="7"/>
        <v>0</v>
      </c>
      <c r="L28" s="38"/>
    </row>
    <row r="29" spans="1:12" s="98" customFormat="1" ht="135">
      <c r="A29" s="33" t="s">
        <v>55</v>
      </c>
      <c r="B29" s="34" t="s">
        <v>100</v>
      </c>
      <c r="C29" s="35" t="s">
        <v>19</v>
      </c>
      <c r="D29" s="39">
        <v>1</v>
      </c>
      <c r="E29" s="36">
        <v>650</v>
      </c>
      <c r="F29" s="37">
        <v>1</v>
      </c>
      <c r="G29" s="38"/>
      <c r="H29" s="36">
        <f t="shared" ref="H29:H35" si="9">IF(F29&lt;&gt;0,0,IF(G29&lt;&gt;0,0,D29*E29))</f>
        <v>0</v>
      </c>
      <c r="I29" s="37">
        <f t="shared" ref="I29:I35" si="10">IF(J29&lt;&gt;0,0,IF(G29=0,D29*E29*F29,D29*E29*G29))</f>
        <v>650</v>
      </c>
      <c r="J29" s="37">
        <f t="shared" ref="J29:J35" si="11">D29*E29*F29*G29</f>
        <v>0</v>
      </c>
      <c r="K29" s="36">
        <f t="shared" ref="K29:K35" si="12">IF(SUM(H29:J29)=0,D29,SUM(H29:J29))</f>
        <v>650</v>
      </c>
      <c r="L29" s="38">
        <f>K29</f>
        <v>650</v>
      </c>
    </row>
    <row r="30" spans="1:12" s="98" customFormat="1">
      <c r="A30" s="33"/>
      <c r="B30" s="34"/>
      <c r="C30" s="35"/>
      <c r="D30" s="39"/>
      <c r="E30" s="36"/>
      <c r="F30" s="37"/>
      <c r="G30" s="38"/>
      <c r="H30" s="36">
        <f t="shared" si="9"/>
        <v>0</v>
      </c>
      <c r="I30" s="37">
        <f t="shared" si="10"/>
        <v>0</v>
      </c>
      <c r="J30" s="37">
        <f t="shared" si="11"/>
        <v>0</v>
      </c>
      <c r="K30" s="36">
        <f t="shared" si="12"/>
        <v>0</v>
      </c>
      <c r="L30" s="38"/>
    </row>
    <row r="31" spans="1:12" s="98" customFormat="1" ht="78.75">
      <c r="A31" s="33" t="s">
        <v>56</v>
      </c>
      <c r="B31" s="34" t="s">
        <v>88</v>
      </c>
      <c r="C31" s="35" t="s">
        <v>19</v>
      </c>
      <c r="D31" s="39">
        <v>1</v>
      </c>
      <c r="E31" s="36">
        <v>480</v>
      </c>
      <c r="F31" s="37">
        <v>1</v>
      </c>
      <c r="G31" s="38"/>
      <c r="H31" s="36">
        <f t="shared" si="9"/>
        <v>0</v>
      </c>
      <c r="I31" s="37">
        <f t="shared" si="10"/>
        <v>480</v>
      </c>
      <c r="J31" s="37">
        <f t="shared" si="11"/>
        <v>0</v>
      </c>
      <c r="K31" s="36">
        <f t="shared" si="12"/>
        <v>480</v>
      </c>
      <c r="L31" s="38">
        <f>K31</f>
        <v>480</v>
      </c>
    </row>
    <row r="32" spans="1:12" s="98" customFormat="1">
      <c r="A32" s="33"/>
      <c r="B32" s="34"/>
      <c r="C32" s="35"/>
      <c r="D32" s="39"/>
      <c r="E32" s="36"/>
      <c r="F32" s="37"/>
      <c r="G32" s="38"/>
      <c r="H32" s="36">
        <f t="shared" si="9"/>
        <v>0</v>
      </c>
      <c r="I32" s="37">
        <f t="shared" si="10"/>
        <v>0</v>
      </c>
      <c r="J32" s="37">
        <f t="shared" si="11"/>
        <v>0</v>
      </c>
      <c r="K32" s="36">
        <f t="shared" si="12"/>
        <v>0</v>
      </c>
      <c r="L32" s="38"/>
    </row>
    <row r="33" spans="1:12" s="98" customFormat="1">
      <c r="A33" s="33" t="s">
        <v>89</v>
      </c>
      <c r="B33" s="34" t="s">
        <v>74</v>
      </c>
      <c r="C33" s="35" t="s">
        <v>57</v>
      </c>
      <c r="D33" s="39">
        <v>1</v>
      </c>
      <c r="E33" s="36">
        <v>1185</v>
      </c>
      <c r="F33" s="37">
        <v>1</v>
      </c>
      <c r="G33" s="38"/>
      <c r="H33" s="36">
        <f t="shared" si="9"/>
        <v>0</v>
      </c>
      <c r="I33" s="37">
        <f t="shared" si="10"/>
        <v>1185</v>
      </c>
      <c r="J33" s="37">
        <f t="shared" si="11"/>
        <v>0</v>
      </c>
      <c r="K33" s="36">
        <f t="shared" si="12"/>
        <v>1185</v>
      </c>
      <c r="L33" s="38"/>
    </row>
    <row r="34" spans="1:12" s="98" customFormat="1">
      <c r="A34" s="33"/>
      <c r="B34" s="34"/>
      <c r="C34" s="35" t="s">
        <v>57</v>
      </c>
      <c r="D34" s="39">
        <v>1</v>
      </c>
      <c r="E34" s="36">
        <v>295</v>
      </c>
      <c r="F34" s="37">
        <v>1</v>
      </c>
      <c r="G34" s="38"/>
      <c r="H34" s="36">
        <f t="shared" si="9"/>
        <v>0</v>
      </c>
      <c r="I34" s="37">
        <f t="shared" si="10"/>
        <v>295</v>
      </c>
      <c r="J34" s="37">
        <f t="shared" si="11"/>
        <v>0</v>
      </c>
      <c r="K34" s="36">
        <f t="shared" si="12"/>
        <v>295</v>
      </c>
      <c r="L34" s="38">
        <f>SUM(K33:K34)</f>
        <v>1480</v>
      </c>
    </row>
    <row r="35" spans="1:12" s="98" customFormat="1">
      <c r="A35" s="33"/>
      <c r="B35" s="34"/>
      <c r="C35" s="35"/>
      <c r="D35" s="39"/>
      <c r="E35" s="36"/>
      <c r="F35" s="37"/>
      <c r="G35" s="38"/>
      <c r="H35" s="36">
        <f t="shared" si="9"/>
        <v>0</v>
      </c>
      <c r="I35" s="37">
        <f t="shared" si="10"/>
        <v>0</v>
      </c>
      <c r="J35" s="37">
        <f t="shared" si="11"/>
        <v>0</v>
      </c>
      <c r="K35" s="36">
        <f t="shared" si="12"/>
        <v>0</v>
      </c>
      <c r="L35" s="38"/>
    </row>
    <row r="36" spans="1:12" s="98" customFormat="1">
      <c r="A36" s="33">
        <v>3</v>
      </c>
      <c r="B36" s="34" t="s">
        <v>64</v>
      </c>
      <c r="C36" s="35"/>
      <c r="D36" s="39"/>
      <c r="E36" s="36"/>
      <c r="F36" s="37"/>
      <c r="G36" s="38"/>
      <c r="H36" s="36">
        <f t="shared" ref="H36:H64" si="13">IF(F36&lt;&gt;0,0,IF(G36&lt;&gt;0,0,D36*E36))</f>
        <v>0</v>
      </c>
      <c r="I36" s="37">
        <f t="shared" ref="I36:I64" si="14">IF(J36&lt;&gt;0,0,IF(G36=0,D36*E36*F36,D36*E36*G36))</f>
        <v>0</v>
      </c>
      <c r="J36" s="37">
        <f t="shared" ref="J36:J64" si="15">D36*E36*F36*G36</f>
        <v>0</v>
      </c>
      <c r="K36" s="36">
        <f t="shared" ref="K36:K64" si="16">IF(SUM(H36:J36)=0,D36,SUM(H36:J36))</f>
        <v>0</v>
      </c>
      <c r="L36" s="38"/>
    </row>
    <row r="37" spans="1:12" s="98" customFormat="1">
      <c r="A37" s="33"/>
      <c r="B37" s="34"/>
      <c r="C37" s="35"/>
      <c r="D37" s="39"/>
      <c r="E37" s="36"/>
      <c r="F37" s="37"/>
      <c r="G37" s="38"/>
      <c r="H37" s="36">
        <f t="shared" si="13"/>
        <v>0</v>
      </c>
      <c r="I37" s="37">
        <f t="shared" si="14"/>
        <v>0</v>
      </c>
      <c r="J37" s="37">
        <f t="shared" si="15"/>
        <v>0</v>
      </c>
      <c r="K37" s="36">
        <f t="shared" si="16"/>
        <v>0</v>
      </c>
      <c r="L37" s="38"/>
    </row>
    <row r="38" spans="1:12" s="98" customFormat="1" ht="112.5">
      <c r="A38" s="33" t="s">
        <v>21</v>
      </c>
      <c r="B38" s="34" t="s">
        <v>90</v>
      </c>
      <c r="C38" s="35" t="s">
        <v>57</v>
      </c>
      <c r="D38" s="39">
        <v>1</v>
      </c>
      <c r="E38" s="36">
        <v>1265</v>
      </c>
      <c r="F38" s="37"/>
      <c r="G38" s="38"/>
      <c r="H38" s="36">
        <f t="shared" si="13"/>
        <v>1265</v>
      </c>
      <c r="I38" s="37">
        <f t="shared" si="14"/>
        <v>0</v>
      </c>
      <c r="J38" s="37">
        <f t="shared" si="15"/>
        <v>0</v>
      </c>
      <c r="K38" s="36">
        <f t="shared" si="16"/>
        <v>1265</v>
      </c>
      <c r="L38" s="38">
        <f>K38</f>
        <v>1265</v>
      </c>
    </row>
    <row r="39" spans="1:12" s="98" customFormat="1">
      <c r="A39" s="33"/>
      <c r="B39" s="34"/>
      <c r="C39" s="35"/>
      <c r="D39" s="39"/>
      <c r="E39" s="36"/>
      <c r="F39" s="37"/>
      <c r="G39" s="38"/>
      <c r="H39" s="36">
        <f t="shared" si="13"/>
        <v>0</v>
      </c>
      <c r="I39" s="37">
        <f t="shared" si="14"/>
        <v>0</v>
      </c>
      <c r="J39" s="37">
        <f t="shared" si="15"/>
        <v>0</v>
      </c>
      <c r="K39" s="36">
        <f t="shared" si="16"/>
        <v>0</v>
      </c>
      <c r="L39" s="38"/>
    </row>
    <row r="40" spans="1:12" s="98" customFormat="1" ht="101.25">
      <c r="A40" s="33" t="s">
        <v>22</v>
      </c>
      <c r="B40" s="34" t="s">
        <v>91</v>
      </c>
      <c r="C40" s="35" t="s">
        <v>57</v>
      </c>
      <c r="D40" s="39">
        <v>1</v>
      </c>
      <c r="E40" s="36">
        <v>575</v>
      </c>
      <c r="F40" s="37"/>
      <c r="G40" s="38"/>
      <c r="H40" s="36">
        <f t="shared" si="13"/>
        <v>575</v>
      </c>
      <c r="I40" s="37">
        <f t="shared" si="14"/>
        <v>0</v>
      </c>
      <c r="J40" s="37">
        <f t="shared" si="15"/>
        <v>0</v>
      </c>
      <c r="K40" s="36">
        <f t="shared" si="16"/>
        <v>575</v>
      </c>
      <c r="L40" s="38">
        <f>K40</f>
        <v>575</v>
      </c>
    </row>
    <row r="41" spans="1:12" s="98" customFormat="1">
      <c r="A41" s="33"/>
      <c r="B41" s="34"/>
      <c r="C41" s="35"/>
      <c r="D41" s="39"/>
      <c r="E41" s="36"/>
      <c r="F41" s="37"/>
      <c r="G41" s="38"/>
      <c r="H41" s="36">
        <f t="shared" si="13"/>
        <v>0</v>
      </c>
      <c r="I41" s="37">
        <f t="shared" si="14"/>
        <v>0</v>
      </c>
      <c r="J41" s="37">
        <f t="shared" si="15"/>
        <v>0</v>
      </c>
      <c r="K41" s="36">
        <f t="shared" si="16"/>
        <v>0</v>
      </c>
      <c r="L41" s="38"/>
    </row>
    <row r="42" spans="1:12" s="98" customFormat="1" ht="123.75">
      <c r="A42" s="33" t="s">
        <v>58</v>
      </c>
      <c r="B42" s="34" t="s">
        <v>93</v>
      </c>
      <c r="C42" s="35" t="s">
        <v>19</v>
      </c>
      <c r="D42" s="39">
        <v>1</v>
      </c>
      <c r="E42" s="36">
        <v>480</v>
      </c>
      <c r="F42" s="37">
        <v>1</v>
      </c>
      <c r="G42" s="38"/>
      <c r="H42" s="36">
        <f t="shared" si="13"/>
        <v>0</v>
      </c>
      <c r="I42" s="37">
        <f t="shared" si="14"/>
        <v>480</v>
      </c>
      <c r="J42" s="37">
        <f t="shared" si="15"/>
        <v>0</v>
      </c>
      <c r="K42" s="36">
        <f t="shared" si="16"/>
        <v>480</v>
      </c>
      <c r="L42" s="38">
        <f>K42</f>
        <v>480</v>
      </c>
    </row>
    <row r="43" spans="1:12" s="98" customFormat="1">
      <c r="A43" s="33"/>
      <c r="B43" s="34"/>
      <c r="C43" s="35"/>
      <c r="D43" s="39"/>
      <c r="E43" s="36"/>
      <c r="F43" s="37"/>
      <c r="G43" s="38"/>
      <c r="H43" s="36">
        <f t="shared" si="13"/>
        <v>0</v>
      </c>
      <c r="I43" s="37">
        <f t="shared" si="14"/>
        <v>0</v>
      </c>
      <c r="J43" s="37">
        <f t="shared" si="15"/>
        <v>0</v>
      </c>
      <c r="K43" s="36">
        <f t="shared" si="16"/>
        <v>0</v>
      </c>
      <c r="L43" s="38"/>
    </row>
    <row r="44" spans="1:12" s="98" customFormat="1" ht="146.25">
      <c r="A44" s="33" t="s">
        <v>59</v>
      </c>
      <c r="B44" s="34" t="s">
        <v>92</v>
      </c>
      <c r="C44" s="35" t="s">
        <v>19</v>
      </c>
      <c r="D44" s="39">
        <v>1</v>
      </c>
      <c r="E44" s="36">
        <v>930</v>
      </c>
      <c r="F44" s="37">
        <v>1</v>
      </c>
      <c r="G44" s="38"/>
      <c r="H44" s="36">
        <f t="shared" si="13"/>
        <v>0</v>
      </c>
      <c r="I44" s="37">
        <f t="shared" si="14"/>
        <v>930</v>
      </c>
      <c r="J44" s="37">
        <f t="shared" si="15"/>
        <v>0</v>
      </c>
      <c r="K44" s="36">
        <f t="shared" si="16"/>
        <v>930</v>
      </c>
      <c r="L44" s="38">
        <f>K44</f>
        <v>930</v>
      </c>
    </row>
    <row r="45" spans="1:12" s="98" customFormat="1">
      <c r="A45" s="33"/>
      <c r="B45" s="34"/>
      <c r="C45" s="35"/>
      <c r="D45" s="39"/>
      <c r="E45" s="36"/>
      <c r="F45" s="37"/>
      <c r="G45" s="38"/>
      <c r="H45" s="36">
        <f t="shared" si="13"/>
        <v>0</v>
      </c>
      <c r="I45" s="37">
        <f t="shared" si="14"/>
        <v>0</v>
      </c>
      <c r="J45" s="37">
        <f t="shared" si="15"/>
        <v>0</v>
      </c>
      <c r="K45" s="36">
        <f t="shared" si="16"/>
        <v>0</v>
      </c>
      <c r="L45" s="38"/>
    </row>
    <row r="46" spans="1:12" s="98" customFormat="1" ht="157.5">
      <c r="A46" s="33" t="s">
        <v>60</v>
      </c>
      <c r="B46" s="34" t="s">
        <v>94</v>
      </c>
      <c r="C46" s="35" t="s">
        <v>19</v>
      </c>
      <c r="D46" s="39">
        <v>1</v>
      </c>
      <c r="E46" s="36">
        <v>235</v>
      </c>
      <c r="F46" s="37">
        <v>1</v>
      </c>
      <c r="G46" s="38"/>
      <c r="H46" s="36">
        <f t="shared" si="13"/>
        <v>0</v>
      </c>
      <c r="I46" s="37">
        <f t="shared" si="14"/>
        <v>235</v>
      </c>
      <c r="J46" s="37">
        <f t="shared" si="15"/>
        <v>0</v>
      </c>
      <c r="K46" s="36">
        <f t="shared" si="16"/>
        <v>235</v>
      </c>
      <c r="L46" s="38">
        <f>K46</f>
        <v>235</v>
      </c>
    </row>
    <row r="47" spans="1:12" s="98" customFormat="1">
      <c r="A47" s="33"/>
      <c r="B47" s="34"/>
      <c r="C47" s="35"/>
      <c r="D47" s="39"/>
      <c r="E47" s="36"/>
      <c r="F47" s="37"/>
      <c r="G47" s="38"/>
      <c r="H47" s="36">
        <f t="shared" si="13"/>
        <v>0</v>
      </c>
      <c r="I47" s="37">
        <f t="shared" si="14"/>
        <v>0</v>
      </c>
      <c r="J47" s="37">
        <f t="shared" si="15"/>
        <v>0</v>
      </c>
      <c r="K47" s="36">
        <f t="shared" si="16"/>
        <v>0</v>
      </c>
      <c r="L47" s="38"/>
    </row>
    <row r="48" spans="1:12" s="98" customFormat="1" ht="157.5">
      <c r="A48" s="33" t="s">
        <v>61</v>
      </c>
      <c r="B48" s="34" t="s">
        <v>95</v>
      </c>
      <c r="C48" s="35" t="s">
        <v>19</v>
      </c>
      <c r="D48" s="39">
        <v>1</v>
      </c>
      <c r="E48" s="36">
        <v>75</v>
      </c>
      <c r="F48" s="37">
        <v>1</v>
      </c>
      <c r="G48" s="38"/>
      <c r="H48" s="36">
        <f t="shared" si="13"/>
        <v>0</v>
      </c>
      <c r="I48" s="37">
        <f t="shared" si="14"/>
        <v>75</v>
      </c>
      <c r="J48" s="37">
        <f t="shared" si="15"/>
        <v>0</v>
      </c>
      <c r="K48" s="36">
        <f t="shared" si="16"/>
        <v>75</v>
      </c>
      <c r="L48" s="38">
        <f>K48</f>
        <v>75</v>
      </c>
    </row>
    <row r="49" spans="1:12" s="98" customFormat="1">
      <c r="A49" s="33"/>
      <c r="B49" s="34"/>
      <c r="C49" s="35"/>
      <c r="D49" s="39"/>
      <c r="E49" s="36"/>
      <c r="F49" s="37"/>
      <c r="G49" s="38"/>
      <c r="H49" s="36">
        <f t="shared" si="13"/>
        <v>0</v>
      </c>
      <c r="I49" s="37">
        <f t="shared" si="14"/>
        <v>0</v>
      </c>
      <c r="J49" s="37">
        <f t="shared" si="15"/>
        <v>0</v>
      </c>
      <c r="K49" s="36">
        <f t="shared" si="16"/>
        <v>0</v>
      </c>
      <c r="L49" s="38"/>
    </row>
    <row r="50" spans="1:12" s="98" customFormat="1" ht="112.5">
      <c r="A50" s="33" t="s">
        <v>62</v>
      </c>
      <c r="B50" s="34" t="s">
        <v>96</v>
      </c>
      <c r="C50" s="35" t="s">
        <v>19</v>
      </c>
      <c r="D50" s="39">
        <v>1</v>
      </c>
      <c r="E50" s="36">
        <v>60</v>
      </c>
      <c r="F50" s="37">
        <v>1</v>
      </c>
      <c r="G50" s="38"/>
      <c r="H50" s="36">
        <f t="shared" si="13"/>
        <v>0</v>
      </c>
      <c r="I50" s="37">
        <f t="shared" si="14"/>
        <v>60</v>
      </c>
      <c r="J50" s="37">
        <f t="shared" si="15"/>
        <v>0</v>
      </c>
      <c r="K50" s="36">
        <f t="shared" si="16"/>
        <v>60</v>
      </c>
      <c r="L50" s="38">
        <f>K50</f>
        <v>60</v>
      </c>
    </row>
    <row r="51" spans="1:12" s="98" customFormat="1">
      <c r="A51" s="33"/>
      <c r="B51" s="34"/>
      <c r="C51" s="35"/>
      <c r="D51" s="39"/>
      <c r="E51" s="36"/>
      <c r="F51" s="37"/>
      <c r="G51" s="38"/>
      <c r="H51" s="36">
        <f t="shared" si="13"/>
        <v>0</v>
      </c>
      <c r="I51" s="37">
        <f t="shared" si="14"/>
        <v>0</v>
      </c>
      <c r="J51" s="37">
        <f t="shared" si="15"/>
        <v>0</v>
      </c>
      <c r="K51" s="36">
        <f t="shared" si="16"/>
        <v>0</v>
      </c>
      <c r="L51" s="38"/>
    </row>
    <row r="52" spans="1:12" s="98" customFormat="1" ht="123.75">
      <c r="A52" s="33" t="s">
        <v>63</v>
      </c>
      <c r="B52" s="34" t="s">
        <v>97</v>
      </c>
      <c r="C52" s="35" t="s">
        <v>19</v>
      </c>
      <c r="D52" s="39">
        <v>1</v>
      </c>
      <c r="E52" s="36">
        <v>15</v>
      </c>
      <c r="F52" s="37">
        <v>1</v>
      </c>
      <c r="G52" s="38"/>
      <c r="H52" s="36">
        <f t="shared" si="13"/>
        <v>0</v>
      </c>
      <c r="I52" s="37">
        <f t="shared" si="14"/>
        <v>15</v>
      </c>
      <c r="J52" s="37">
        <f t="shared" si="15"/>
        <v>0</v>
      </c>
      <c r="K52" s="36">
        <f t="shared" si="16"/>
        <v>15</v>
      </c>
      <c r="L52" s="38">
        <f>K52</f>
        <v>15</v>
      </c>
    </row>
    <row r="53" spans="1:12" s="98" customFormat="1">
      <c r="A53" s="33"/>
      <c r="B53" s="34"/>
      <c r="C53" s="35"/>
      <c r="D53" s="39"/>
      <c r="E53" s="36"/>
      <c r="F53" s="37"/>
      <c r="G53" s="38"/>
      <c r="H53" s="36">
        <f t="shared" si="13"/>
        <v>0</v>
      </c>
      <c r="I53" s="37">
        <f t="shared" si="14"/>
        <v>0</v>
      </c>
      <c r="J53" s="37">
        <f t="shared" si="15"/>
        <v>0</v>
      </c>
      <c r="K53" s="36">
        <f t="shared" si="16"/>
        <v>0</v>
      </c>
      <c r="L53" s="38"/>
    </row>
    <row r="54" spans="1:12" s="98" customFormat="1" ht="123.75">
      <c r="A54" s="33" t="s">
        <v>65</v>
      </c>
      <c r="B54" s="34" t="s">
        <v>98</v>
      </c>
      <c r="C54" s="35" t="s">
        <v>19</v>
      </c>
      <c r="D54" s="39">
        <v>1</v>
      </c>
      <c r="E54" s="36">
        <v>80</v>
      </c>
      <c r="F54" s="37">
        <v>1</v>
      </c>
      <c r="G54" s="38"/>
      <c r="H54" s="36">
        <f t="shared" si="13"/>
        <v>0</v>
      </c>
      <c r="I54" s="37">
        <f t="shared" si="14"/>
        <v>80</v>
      </c>
      <c r="J54" s="37">
        <f t="shared" si="15"/>
        <v>0</v>
      </c>
      <c r="K54" s="36">
        <f t="shared" si="16"/>
        <v>80</v>
      </c>
      <c r="L54" s="38">
        <f>K54</f>
        <v>80</v>
      </c>
    </row>
    <row r="55" spans="1:12" s="98" customFormat="1">
      <c r="A55" s="33"/>
      <c r="B55" s="34"/>
      <c r="C55" s="35"/>
      <c r="D55" s="39"/>
      <c r="E55" s="36"/>
      <c r="F55" s="37"/>
      <c r="G55" s="38"/>
      <c r="H55" s="36">
        <f t="shared" si="13"/>
        <v>0</v>
      </c>
      <c r="I55" s="37">
        <f t="shared" si="14"/>
        <v>0</v>
      </c>
      <c r="J55" s="37">
        <f t="shared" si="15"/>
        <v>0</v>
      </c>
      <c r="K55" s="36">
        <f t="shared" si="16"/>
        <v>0</v>
      </c>
      <c r="L55" s="38"/>
    </row>
    <row r="56" spans="1:12" s="98" customFormat="1" ht="157.5">
      <c r="A56" s="33" t="s">
        <v>66</v>
      </c>
      <c r="B56" s="34" t="s">
        <v>99</v>
      </c>
      <c r="C56" s="35" t="s">
        <v>19</v>
      </c>
      <c r="D56" s="39">
        <v>1</v>
      </c>
      <c r="E56" s="36">
        <v>2260</v>
      </c>
      <c r="F56" s="37">
        <v>1</v>
      </c>
      <c r="G56" s="38"/>
      <c r="H56" s="36">
        <f t="shared" si="13"/>
        <v>0</v>
      </c>
      <c r="I56" s="37">
        <f t="shared" si="14"/>
        <v>2260</v>
      </c>
      <c r="J56" s="37">
        <f t="shared" si="15"/>
        <v>0</v>
      </c>
      <c r="K56" s="36">
        <f t="shared" si="16"/>
        <v>2260</v>
      </c>
      <c r="L56" s="38">
        <f>K56</f>
        <v>2260</v>
      </c>
    </row>
    <row r="57" spans="1:12" s="98" customFormat="1">
      <c r="A57" s="33"/>
      <c r="B57" s="34"/>
      <c r="C57" s="35"/>
      <c r="D57" s="39"/>
      <c r="E57" s="36"/>
      <c r="F57" s="37"/>
      <c r="G57" s="38"/>
      <c r="H57" s="36">
        <f t="shared" si="13"/>
        <v>0</v>
      </c>
      <c r="I57" s="37">
        <f t="shared" si="14"/>
        <v>0</v>
      </c>
      <c r="J57" s="37">
        <f t="shared" si="15"/>
        <v>0</v>
      </c>
      <c r="K57" s="36">
        <f t="shared" si="16"/>
        <v>0</v>
      </c>
      <c r="L57" s="38"/>
    </row>
    <row r="58" spans="1:12" s="98" customFormat="1" ht="56.25">
      <c r="A58" s="33" t="s">
        <v>67</v>
      </c>
      <c r="B58" s="34" t="s">
        <v>102</v>
      </c>
      <c r="C58" s="35"/>
      <c r="D58" s="39"/>
      <c r="E58" s="36"/>
      <c r="F58" s="37"/>
      <c r="G58" s="38"/>
      <c r="H58" s="36">
        <f t="shared" si="13"/>
        <v>0</v>
      </c>
      <c r="I58" s="37">
        <f t="shared" si="14"/>
        <v>0</v>
      </c>
      <c r="J58" s="37">
        <f t="shared" si="15"/>
        <v>0</v>
      </c>
      <c r="K58" s="36">
        <f t="shared" si="16"/>
        <v>0</v>
      </c>
      <c r="L58" s="38"/>
    </row>
    <row r="59" spans="1:12" s="98" customFormat="1">
      <c r="A59" s="33"/>
      <c r="B59" s="34" t="s">
        <v>103</v>
      </c>
      <c r="C59" s="35" t="s">
        <v>19</v>
      </c>
      <c r="D59" s="39">
        <v>1</v>
      </c>
      <c r="E59" s="36">
        <v>2230</v>
      </c>
      <c r="F59" s="37">
        <v>1</v>
      </c>
      <c r="G59" s="38"/>
      <c r="H59" s="36">
        <f t="shared" si="13"/>
        <v>0</v>
      </c>
      <c r="I59" s="37">
        <f t="shared" si="14"/>
        <v>2230</v>
      </c>
      <c r="J59" s="37">
        <f t="shared" si="15"/>
        <v>0</v>
      </c>
      <c r="K59" s="36">
        <f t="shared" si="16"/>
        <v>2230</v>
      </c>
      <c r="L59" s="38">
        <f>K59</f>
        <v>2230</v>
      </c>
    </row>
    <row r="60" spans="1:12" s="98" customFormat="1">
      <c r="A60" s="33"/>
      <c r="B60" s="34"/>
      <c r="C60" s="35"/>
      <c r="D60" s="39"/>
      <c r="E60" s="36"/>
      <c r="F60" s="37"/>
      <c r="G60" s="38"/>
      <c r="H60" s="36">
        <f t="shared" si="13"/>
        <v>0</v>
      </c>
      <c r="I60" s="37">
        <f t="shared" si="14"/>
        <v>0</v>
      </c>
      <c r="J60" s="37">
        <f t="shared" si="15"/>
        <v>0</v>
      </c>
      <c r="K60" s="36">
        <f t="shared" si="16"/>
        <v>0</v>
      </c>
      <c r="L60" s="38"/>
    </row>
    <row r="61" spans="1:12" s="98" customFormat="1" ht="56.25">
      <c r="A61" s="33" t="s">
        <v>68</v>
      </c>
      <c r="B61" s="34" t="s">
        <v>104</v>
      </c>
      <c r="C61" s="35"/>
      <c r="D61" s="39"/>
      <c r="E61" s="36"/>
      <c r="F61" s="37"/>
      <c r="G61" s="38"/>
      <c r="H61" s="36">
        <f t="shared" si="13"/>
        <v>0</v>
      </c>
      <c r="I61" s="37">
        <f t="shared" si="14"/>
        <v>0</v>
      </c>
      <c r="J61" s="37">
        <f t="shared" si="15"/>
        <v>0</v>
      </c>
      <c r="K61" s="36">
        <f t="shared" si="16"/>
        <v>0</v>
      </c>
      <c r="L61" s="38"/>
    </row>
    <row r="62" spans="1:12" s="98" customFormat="1" ht="22.5">
      <c r="A62" s="33"/>
      <c r="B62" s="34" t="s">
        <v>105</v>
      </c>
      <c r="C62" s="35" t="s">
        <v>19</v>
      </c>
      <c r="D62" s="39">
        <v>1</v>
      </c>
      <c r="E62" s="36">
        <v>5900</v>
      </c>
      <c r="F62" s="37">
        <v>1</v>
      </c>
      <c r="G62" s="38"/>
      <c r="H62" s="36">
        <f t="shared" si="13"/>
        <v>0</v>
      </c>
      <c r="I62" s="37">
        <f t="shared" si="14"/>
        <v>5900</v>
      </c>
      <c r="J62" s="37">
        <f t="shared" si="15"/>
        <v>0</v>
      </c>
      <c r="K62" s="36">
        <f t="shared" si="16"/>
        <v>5900</v>
      </c>
      <c r="L62" s="38">
        <f>K62</f>
        <v>5900</v>
      </c>
    </row>
    <row r="63" spans="1:12" s="98" customFormat="1">
      <c r="A63" s="33"/>
      <c r="B63" s="34"/>
      <c r="C63" s="35"/>
      <c r="D63" s="39"/>
      <c r="E63" s="36"/>
      <c r="F63" s="37"/>
      <c r="G63" s="38"/>
      <c r="H63" s="36">
        <f t="shared" si="13"/>
        <v>0</v>
      </c>
      <c r="I63" s="37">
        <f t="shared" si="14"/>
        <v>0</v>
      </c>
      <c r="J63" s="37">
        <f t="shared" si="15"/>
        <v>0</v>
      </c>
      <c r="K63" s="36">
        <f t="shared" si="16"/>
        <v>0</v>
      </c>
      <c r="L63" s="38">
        <f>SUM(K63)</f>
        <v>0</v>
      </c>
    </row>
    <row r="64" spans="1:12" s="98" customFormat="1" ht="78.75">
      <c r="A64" s="33" t="s">
        <v>69</v>
      </c>
      <c r="B64" s="34" t="s">
        <v>101</v>
      </c>
      <c r="C64" s="35"/>
      <c r="D64" s="39"/>
      <c r="E64" s="36"/>
      <c r="F64" s="37"/>
      <c r="G64" s="38"/>
      <c r="H64" s="36">
        <f t="shared" si="13"/>
        <v>0</v>
      </c>
      <c r="I64" s="37">
        <f t="shared" si="14"/>
        <v>0</v>
      </c>
      <c r="J64" s="37">
        <f t="shared" si="15"/>
        <v>0</v>
      </c>
      <c r="K64" s="36">
        <f t="shared" si="16"/>
        <v>0</v>
      </c>
      <c r="L64" s="38"/>
    </row>
    <row r="65" spans="1:12" s="98" customFormat="1" ht="22.5">
      <c r="A65" s="33"/>
      <c r="B65" s="34" t="s">
        <v>105</v>
      </c>
      <c r="C65" s="35" t="s">
        <v>19</v>
      </c>
      <c r="D65" s="39">
        <v>1</v>
      </c>
      <c r="E65" s="36">
        <v>5900</v>
      </c>
      <c r="F65" s="37">
        <v>1</v>
      </c>
      <c r="G65" s="38"/>
      <c r="H65" s="36">
        <f>IF(F65&lt;&gt;0,0,IF(G65&lt;&gt;0,0,D65*E65))</f>
        <v>0</v>
      </c>
      <c r="I65" s="37">
        <f>IF(J65&lt;&gt;0,0,IF(G65=0,D65*E65*F65,D65*E65*G65))</f>
        <v>5900</v>
      </c>
      <c r="J65" s="37">
        <f>D65*E65*F65*G65</f>
        <v>0</v>
      </c>
      <c r="K65" s="36">
        <f>IF(SUM(H65:J65)=0,D65,SUM(H65:J65))</f>
        <v>5900</v>
      </c>
      <c r="L65" s="38">
        <f>K65</f>
        <v>5900</v>
      </c>
    </row>
    <row r="66" spans="1:12" s="98" customFormat="1">
      <c r="A66" s="33"/>
      <c r="B66" s="34"/>
      <c r="C66" s="35"/>
      <c r="D66" s="39"/>
      <c r="E66" s="36"/>
      <c r="F66" s="37"/>
      <c r="G66" s="38"/>
      <c r="H66" s="36">
        <f>IF(F66&lt;&gt;0,0,IF(G66&lt;&gt;0,0,D66*E66))</f>
        <v>0</v>
      </c>
      <c r="I66" s="37">
        <f>IF(J66&lt;&gt;0,0,IF(G66=0,D66*E66*F66,D66*E66*G66))</f>
        <v>0</v>
      </c>
      <c r="J66" s="37">
        <f>D66*E66*F66*G66</f>
        <v>0</v>
      </c>
      <c r="K66" s="36">
        <f>IF(SUM(H66:J66)=0,D66,SUM(H66:J66))</f>
        <v>0</v>
      </c>
      <c r="L66" s="38"/>
    </row>
    <row r="67" spans="1:12" s="98" customFormat="1" ht="78.75">
      <c r="A67" s="33" t="s">
        <v>70</v>
      </c>
      <c r="B67" s="34" t="s">
        <v>106</v>
      </c>
      <c r="C67" s="35"/>
      <c r="D67" s="39"/>
      <c r="E67" s="36"/>
      <c r="F67" s="37"/>
      <c r="G67" s="38"/>
      <c r="H67" s="36">
        <f>IF(F67&lt;&gt;0,0,IF(G67&lt;&gt;0,0,D67*E67))</f>
        <v>0</v>
      </c>
      <c r="I67" s="37">
        <f>IF(J67&lt;&gt;0,0,IF(G67=0,D67*E67*F67,D67*E67*G67))</f>
        <v>0</v>
      </c>
      <c r="J67" s="37">
        <f>D67*E67*F67*G67</f>
        <v>0</v>
      </c>
      <c r="K67" s="36">
        <f>IF(SUM(H67:J67)=0,D67,SUM(H67:J67))</f>
        <v>0</v>
      </c>
      <c r="L67" s="38">
        <f>SUM(K67)</f>
        <v>0</v>
      </c>
    </row>
    <row r="68" spans="1:12" s="98" customFormat="1" ht="22.5">
      <c r="A68" s="33"/>
      <c r="B68" s="34" t="s">
        <v>107</v>
      </c>
      <c r="C68" s="35" t="s">
        <v>19</v>
      </c>
      <c r="D68" s="39">
        <v>1</v>
      </c>
      <c r="E68" s="36">
        <v>5900</v>
      </c>
      <c r="F68" s="37">
        <v>1</v>
      </c>
      <c r="G68" s="38"/>
      <c r="H68" s="36">
        <f t="shared" ref="H68:H77" si="17">IF(F68&lt;&gt;0,0,IF(G68&lt;&gt;0,0,D68*E68))</f>
        <v>0</v>
      </c>
      <c r="I68" s="37">
        <f t="shared" ref="I68:I77" si="18">IF(J68&lt;&gt;0,0,IF(G68=0,D68*E68*F68,D68*E68*G68))</f>
        <v>5900</v>
      </c>
      <c r="J68" s="37">
        <f t="shared" ref="J68:J77" si="19">D68*E68*F68*G68</f>
        <v>0</v>
      </c>
      <c r="K68" s="36">
        <f t="shared" ref="K68:K77" si="20">IF(SUM(H68:J68)=0,D68,SUM(H68:J68))</f>
        <v>5900</v>
      </c>
      <c r="L68" s="38">
        <f>K68</f>
        <v>5900</v>
      </c>
    </row>
    <row r="69" spans="1:12" s="98" customFormat="1">
      <c r="A69" s="33"/>
      <c r="B69" s="34"/>
      <c r="C69" s="35"/>
      <c r="D69" s="39"/>
      <c r="E69" s="36"/>
      <c r="F69" s="37"/>
      <c r="G69" s="38"/>
      <c r="H69" s="36">
        <f t="shared" si="17"/>
        <v>0</v>
      </c>
      <c r="I69" s="37">
        <f t="shared" si="18"/>
        <v>0</v>
      </c>
      <c r="J69" s="37">
        <f t="shared" si="19"/>
        <v>0</v>
      </c>
      <c r="K69" s="36">
        <f t="shared" si="20"/>
        <v>0</v>
      </c>
      <c r="L69" s="38">
        <f>SUM(K69)</f>
        <v>0</v>
      </c>
    </row>
    <row r="70" spans="1:12" s="98" customFormat="1">
      <c r="A70" s="33">
        <v>4</v>
      </c>
      <c r="B70" s="34" t="s">
        <v>108</v>
      </c>
      <c r="C70" s="35"/>
      <c r="D70" s="39"/>
      <c r="E70" s="36"/>
      <c r="F70" s="37"/>
      <c r="G70" s="38"/>
      <c r="H70" s="36">
        <f t="shared" si="17"/>
        <v>0</v>
      </c>
      <c r="I70" s="37">
        <f t="shared" si="18"/>
        <v>0</v>
      </c>
      <c r="J70" s="37">
        <f t="shared" si="19"/>
        <v>0</v>
      </c>
      <c r="K70" s="36">
        <f t="shared" si="20"/>
        <v>0</v>
      </c>
      <c r="L70" s="38"/>
    </row>
    <row r="71" spans="1:12" s="98" customFormat="1">
      <c r="A71" s="33"/>
      <c r="B71" s="34"/>
      <c r="C71" s="35"/>
      <c r="D71" s="39"/>
      <c r="E71" s="36"/>
      <c r="F71" s="37"/>
      <c r="G71" s="38"/>
      <c r="H71" s="36">
        <f t="shared" si="17"/>
        <v>0</v>
      </c>
      <c r="I71" s="37">
        <f t="shared" si="18"/>
        <v>0</v>
      </c>
      <c r="J71" s="37">
        <f t="shared" si="19"/>
        <v>0</v>
      </c>
      <c r="K71" s="36">
        <f t="shared" si="20"/>
        <v>0</v>
      </c>
      <c r="L71" s="38">
        <f>SUM(K71)</f>
        <v>0</v>
      </c>
    </row>
    <row r="72" spans="1:12" s="98" customFormat="1" ht="56.25">
      <c r="A72" s="33" t="s">
        <v>23</v>
      </c>
      <c r="B72" s="34" t="s">
        <v>109</v>
      </c>
      <c r="C72" s="35"/>
      <c r="D72" s="39"/>
      <c r="E72" s="36"/>
      <c r="F72" s="37"/>
      <c r="G72" s="38"/>
      <c r="H72" s="36">
        <f t="shared" ref="H72:H74" si="21">IF(F72&lt;&gt;0,0,IF(G72&lt;&gt;0,0,D72*E72))</f>
        <v>0</v>
      </c>
      <c r="I72" s="37">
        <f t="shared" ref="I72:I74" si="22">IF(J72&lt;&gt;0,0,IF(G72=0,D72*E72*F72,D72*E72*G72))</f>
        <v>0</v>
      </c>
      <c r="J72" s="37">
        <f t="shared" ref="J72:J74" si="23">D72*E72*F72*G72</f>
        <v>0</v>
      </c>
      <c r="K72" s="36">
        <f t="shared" ref="K72:K74" si="24">IF(SUM(H72:J72)=0,D72,SUM(H72:J72))</f>
        <v>0</v>
      </c>
      <c r="L72" s="38"/>
    </row>
    <row r="73" spans="1:12" s="98" customFormat="1">
      <c r="A73" s="33"/>
      <c r="B73" s="34"/>
      <c r="C73" s="35"/>
      <c r="D73" s="39"/>
      <c r="E73" s="36"/>
      <c r="F73" s="37"/>
      <c r="G73" s="38"/>
      <c r="H73" s="36">
        <f t="shared" si="21"/>
        <v>0</v>
      </c>
      <c r="I73" s="37">
        <f t="shared" si="22"/>
        <v>0</v>
      </c>
      <c r="J73" s="37">
        <f t="shared" si="23"/>
        <v>0</v>
      </c>
      <c r="K73" s="36">
        <f t="shared" si="24"/>
        <v>0</v>
      </c>
      <c r="L73" s="38">
        <f>SUM(K73)</f>
        <v>0</v>
      </c>
    </row>
    <row r="74" spans="1:12" s="98" customFormat="1" ht="22.5">
      <c r="A74" s="33" t="s">
        <v>110</v>
      </c>
      <c r="B74" s="34" t="s">
        <v>112</v>
      </c>
      <c r="C74" s="35" t="s">
        <v>57</v>
      </c>
      <c r="D74" s="39">
        <v>1</v>
      </c>
      <c r="E74" s="36">
        <v>1295</v>
      </c>
      <c r="F74" s="37"/>
      <c r="G74" s="38"/>
      <c r="H74" s="36">
        <f t="shared" si="21"/>
        <v>1295</v>
      </c>
      <c r="I74" s="37">
        <f t="shared" si="22"/>
        <v>0</v>
      </c>
      <c r="J74" s="37">
        <f t="shared" si="23"/>
        <v>0</v>
      </c>
      <c r="K74" s="36">
        <f t="shared" si="24"/>
        <v>1295</v>
      </c>
      <c r="L74" s="38">
        <f>K74</f>
        <v>1295</v>
      </c>
    </row>
    <row r="75" spans="1:12" s="98" customFormat="1">
      <c r="A75" s="33"/>
      <c r="B75" s="34"/>
      <c r="C75" s="35"/>
      <c r="D75" s="39"/>
      <c r="E75" s="36"/>
      <c r="F75" s="37"/>
      <c r="G75" s="38"/>
      <c r="H75" s="36">
        <f t="shared" si="17"/>
        <v>0</v>
      </c>
      <c r="I75" s="37">
        <f t="shared" si="18"/>
        <v>0</v>
      </c>
      <c r="J75" s="37">
        <f t="shared" si="19"/>
        <v>0</v>
      </c>
      <c r="K75" s="36">
        <f t="shared" si="20"/>
        <v>0</v>
      </c>
      <c r="L75" s="38">
        <f>SUM(K75)</f>
        <v>0</v>
      </c>
    </row>
    <row r="76" spans="1:12" s="98" customFormat="1" ht="22.5">
      <c r="A76" s="33" t="s">
        <v>111</v>
      </c>
      <c r="B76" s="34" t="s">
        <v>113</v>
      </c>
      <c r="C76" s="35" t="s">
        <v>57</v>
      </c>
      <c r="D76" s="39">
        <v>1</v>
      </c>
      <c r="E76" s="36">
        <v>520</v>
      </c>
      <c r="F76" s="37"/>
      <c r="G76" s="38"/>
      <c r="H76" s="36">
        <f t="shared" si="17"/>
        <v>520</v>
      </c>
      <c r="I76" s="37">
        <f t="shared" si="18"/>
        <v>0</v>
      </c>
      <c r="J76" s="37">
        <f t="shared" si="19"/>
        <v>0</v>
      </c>
      <c r="K76" s="36">
        <f t="shared" si="20"/>
        <v>520</v>
      </c>
      <c r="L76" s="38">
        <f>K76</f>
        <v>520</v>
      </c>
    </row>
    <row r="77" spans="1:12" s="98" customFormat="1">
      <c r="A77" s="33"/>
      <c r="B77" s="34"/>
      <c r="C77" s="35"/>
      <c r="D77" s="39"/>
      <c r="E77" s="36"/>
      <c r="F77" s="37"/>
      <c r="G77" s="38"/>
      <c r="H77" s="36">
        <f t="shared" si="17"/>
        <v>0</v>
      </c>
      <c r="I77" s="37">
        <f t="shared" si="18"/>
        <v>0</v>
      </c>
      <c r="J77" s="37">
        <f t="shared" si="19"/>
        <v>0</v>
      </c>
      <c r="K77" s="36">
        <f t="shared" si="20"/>
        <v>0</v>
      </c>
      <c r="L77" s="38">
        <f>SUM(K77)</f>
        <v>0</v>
      </c>
    </row>
    <row r="78" spans="1:12" s="98" customFormat="1">
      <c r="A78" s="33">
        <v>5</v>
      </c>
      <c r="B78" s="34" t="s">
        <v>71</v>
      </c>
      <c r="C78" s="35"/>
      <c r="D78" s="39"/>
      <c r="E78" s="36"/>
      <c r="F78" s="37"/>
      <c r="G78" s="38"/>
      <c r="H78" s="36">
        <f t="shared" ref="H78:H92" si="25">IF(F78&lt;&gt;0,0,IF(G78&lt;&gt;0,0,D78*E78))</f>
        <v>0</v>
      </c>
      <c r="I78" s="37">
        <f t="shared" ref="I78:I92" si="26">IF(J78&lt;&gt;0,0,IF(G78=0,D78*E78*F78,D78*E78*G78))</f>
        <v>0</v>
      </c>
      <c r="J78" s="37">
        <f t="shared" ref="J78:J92" si="27">D78*E78*F78*G78</f>
        <v>0</v>
      </c>
      <c r="K78" s="36">
        <f t="shared" ref="K78:K92" si="28">IF(SUM(H78:J78)=0,D78,SUM(H78:J78))</f>
        <v>0</v>
      </c>
      <c r="L78" s="38"/>
    </row>
    <row r="79" spans="1:12" s="98" customFormat="1">
      <c r="A79" s="33"/>
      <c r="B79" s="34"/>
      <c r="C79" s="35"/>
      <c r="D79" s="39"/>
      <c r="E79" s="36"/>
      <c r="F79" s="37"/>
      <c r="G79" s="38"/>
      <c r="H79" s="36">
        <f t="shared" si="25"/>
        <v>0</v>
      </c>
      <c r="I79" s="37">
        <f t="shared" si="26"/>
        <v>0</v>
      </c>
      <c r="J79" s="37">
        <f t="shared" si="27"/>
        <v>0</v>
      </c>
      <c r="K79" s="36">
        <f t="shared" si="28"/>
        <v>0</v>
      </c>
      <c r="L79" s="38">
        <f>SUM(K79)</f>
        <v>0</v>
      </c>
    </row>
    <row r="80" spans="1:12" s="98" customFormat="1" ht="90">
      <c r="A80" s="33" t="s">
        <v>30</v>
      </c>
      <c r="B80" s="34" t="s">
        <v>72</v>
      </c>
      <c r="C80" s="35" t="s">
        <v>57</v>
      </c>
      <c r="D80" s="39">
        <v>1</v>
      </c>
      <c r="E80" s="36">
        <v>40</v>
      </c>
      <c r="F80" s="37"/>
      <c r="G80" s="38"/>
      <c r="H80" s="36">
        <f t="shared" si="25"/>
        <v>40</v>
      </c>
      <c r="I80" s="37">
        <f t="shared" si="26"/>
        <v>0</v>
      </c>
      <c r="J80" s="37">
        <f t="shared" si="27"/>
        <v>0</v>
      </c>
      <c r="K80" s="36">
        <f t="shared" si="28"/>
        <v>40</v>
      </c>
      <c r="L80" s="38">
        <f>K80</f>
        <v>40</v>
      </c>
    </row>
    <row r="81" spans="1:12" s="98" customFormat="1">
      <c r="A81" s="33"/>
      <c r="B81" s="34"/>
      <c r="C81" s="35"/>
      <c r="D81" s="39"/>
      <c r="E81" s="36"/>
      <c r="F81" s="37"/>
      <c r="G81" s="38"/>
      <c r="H81" s="36">
        <f t="shared" si="25"/>
        <v>0</v>
      </c>
      <c r="I81" s="37">
        <f t="shared" si="26"/>
        <v>0</v>
      </c>
      <c r="J81" s="37">
        <f t="shared" si="27"/>
        <v>0</v>
      </c>
      <c r="K81" s="36">
        <f t="shared" si="28"/>
        <v>0</v>
      </c>
      <c r="L81" s="38">
        <f>SUM(K81)</f>
        <v>0</v>
      </c>
    </row>
    <row r="82" spans="1:12" s="98" customFormat="1" ht="67.5">
      <c r="A82" s="33" t="s">
        <v>31</v>
      </c>
      <c r="B82" s="34" t="s">
        <v>75</v>
      </c>
      <c r="C82" s="35" t="s">
        <v>57</v>
      </c>
      <c r="D82" s="39">
        <v>1</v>
      </c>
      <c r="E82" s="36">
        <v>40</v>
      </c>
      <c r="F82" s="37"/>
      <c r="G82" s="38"/>
      <c r="H82" s="36">
        <f t="shared" si="25"/>
        <v>40</v>
      </c>
      <c r="I82" s="37">
        <f t="shared" si="26"/>
        <v>0</v>
      </c>
      <c r="J82" s="37">
        <f t="shared" si="27"/>
        <v>0</v>
      </c>
      <c r="K82" s="36">
        <f t="shared" si="28"/>
        <v>40</v>
      </c>
      <c r="L82" s="38">
        <f>K82</f>
        <v>40</v>
      </c>
    </row>
    <row r="83" spans="1:12" s="98" customFormat="1">
      <c r="A83" s="33"/>
      <c r="B83" s="34"/>
      <c r="C83" s="35"/>
      <c r="D83" s="39"/>
      <c r="E83" s="36"/>
      <c r="F83" s="37"/>
      <c r="G83" s="38"/>
      <c r="H83" s="36">
        <f t="shared" si="25"/>
        <v>0</v>
      </c>
      <c r="I83" s="37">
        <f t="shared" si="26"/>
        <v>0</v>
      </c>
      <c r="J83" s="37">
        <f t="shared" si="27"/>
        <v>0</v>
      </c>
      <c r="K83" s="36">
        <f t="shared" si="28"/>
        <v>0</v>
      </c>
      <c r="L83" s="38">
        <f>SUM(K83)</f>
        <v>0</v>
      </c>
    </row>
    <row r="84" spans="1:12" s="98" customFormat="1" ht="90">
      <c r="A84" s="33" t="s">
        <v>32</v>
      </c>
      <c r="B84" s="34" t="s">
        <v>76</v>
      </c>
      <c r="C84" s="35" t="s">
        <v>33</v>
      </c>
      <c r="D84" s="39">
        <v>4</v>
      </c>
      <c r="E84" s="36"/>
      <c r="F84" s="37"/>
      <c r="G84" s="38"/>
      <c r="H84" s="36">
        <f t="shared" si="25"/>
        <v>0</v>
      </c>
      <c r="I84" s="37">
        <f t="shared" si="26"/>
        <v>0</v>
      </c>
      <c r="J84" s="37">
        <f t="shared" si="27"/>
        <v>0</v>
      </c>
      <c r="K84" s="36">
        <f t="shared" si="28"/>
        <v>4</v>
      </c>
      <c r="L84" s="38">
        <f>K84</f>
        <v>4</v>
      </c>
    </row>
    <row r="85" spans="1:12" s="98" customFormat="1">
      <c r="A85" s="33"/>
      <c r="B85" s="34"/>
      <c r="C85" s="35"/>
      <c r="D85" s="39"/>
      <c r="E85" s="36"/>
      <c r="F85" s="37"/>
      <c r="G85" s="38"/>
      <c r="H85" s="36">
        <f t="shared" si="25"/>
        <v>0</v>
      </c>
      <c r="I85" s="37">
        <f t="shared" si="26"/>
        <v>0</v>
      </c>
      <c r="J85" s="37">
        <f t="shared" si="27"/>
        <v>0</v>
      </c>
      <c r="K85" s="36">
        <f t="shared" si="28"/>
        <v>0</v>
      </c>
      <c r="L85" s="38"/>
    </row>
    <row r="86" spans="1:12" s="98" customFormat="1">
      <c r="A86" s="33">
        <v>6</v>
      </c>
      <c r="B86" s="34" t="s">
        <v>34</v>
      </c>
      <c r="C86" s="35"/>
      <c r="D86" s="39"/>
      <c r="E86" s="36"/>
      <c r="F86" s="37"/>
      <c r="G86" s="38"/>
      <c r="H86" s="36">
        <f t="shared" si="25"/>
        <v>0</v>
      </c>
      <c r="I86" s="37">
        <f t="shared" si="26"/>
        <v>0</v>
      </c>
      <c r="J86" s="37">
        <f t="shared" si="27"/>
        <v>0</v>
      </c>
      <c r="K86" s="36">
        <f t="shared" si="28"/>
        <v>0</v>
      </c>
      <c r="L86" s="38"/>
    </row>
    <row r="87" spans="1:12" s="98" customFormat="1">
      <c r="A87" s="33"/>
      <c r="B87" s="34"/>
      <c r="C87" s="35"/>
      <c r="D87" s="39"/>
      <c r="E87" s="36"/>
      <c r="F87" s="37"/>
      <c r="G87" s="38"/>
      <c r="H87" s="36">
        <f t="shared" si="25"/>
        <v>0</v>
      </c>
      <c r="I87" s="37">
        <f t="shared" si="26"/>
        <v>0</v>
      </c>
      <c r="J87" s="37">
        <f t="shared" si="27"/>
        <v>0</v>
      </c>
      <c r="K87" s="36">
        <f t="shared" si="28"/>
        <v>0</v>
      </c>
      <c r="L87" s="38"/>
    </row>
    <row r="88" spans="1:12" s="98" customFormat="1" ht="67.5">
      <c r="A88" s="33" t="s">
        <v>114</v>
      </c>
      <c r="B88" s="34" t="s">
        <v>77</v>
      </c>
      <c r="C88" s="35" t="s">
        <v>33</v>
      </c>
      <c r="D88" s="39">
        <v>45</v>
      </c>
      <c r="E88" s="36"/>
      <c r="F88" s="37"/>
      <c r="G88" s="38"/>
      <c r="H88" s="36">
        <f t="shared" si="25"/>
        <v>0</v>
      </c>
      <c r="I88" s="37">
        <f t="shared" si="26"/>
        <v>0</v>
      </c>
      <c r="J88" s="37">
        <f t="shared" si="27"/>
        <v>0</v>
      </c>
      <c r="K88" s="36">
        <f t="shared" si="28"/>
        <v>45</v>
      </c>
      <c r="L88" s="38">
        <f>SUM(K88)</f>
        <v>45</v>
      </c>
    </row>
    <row r="89" spans="1:12" s="98" customFormat="1">
      <c r="A89" s="33"/>
      <c r="B89" s="34"/>
      <c r="C89" s="35"/>
      <c r="D89" s="39"/>
      <c r="E89" s="36"/>
      <c r="F89" s="37"/>
      <c r="G89" s="38"/>
      <c r="H89" s="36">
        <f t="shared" si="25"/>
        <v>0</v>
      </c>
      <c r="I89" s="37">
        <f t="shared" si="26"/>
        <v>0</v>
      </c>
      <c r="J89" s="37">
        <f t="shared" si="27"/>
        <v>0</v>
      </c>
      <c r="K89" s="36">
        <f t="shared" si="28"/>
        <v>0</v>
      </c>
      <c r="L89" s="38">
        <f t="shared" ref="L89:L98" si="29">SUM(K89)</f>
        <v>0</v>
      </c>
    </row>
    <row r="90" spans="1:12" s="98" customFormat="1">
      <c r="A90" s="33" t="s">
        <v>115</v>
      </c>
      <c r="B90" s="34" t="s">
        <v>73</v>
      </c>
      <c r="C90" s="35" t="s">
        <v>33</v>
      </c>
      <c r="D90" s="39">
        <v>45</v>
      </c>
      <c r="E90" s="36"/>
      <c r="F90" s="37"/>
      <c r="G90" s="38"/>
      <c r="H90" s="36">
        <f t="shared" si="25"/>
        <v>0</v>
      </c>
      <c r="I90" s="37">
        <f t="shared" si="26"/>
        <v>0</v>
      </c>
      <c r="J90" s="37">
        <f t="shared" si="27"/>
        <v>0</v>
      </c>
      <c r="K90" s="36">
        <f t="shared" si="28"/>
        <v>45</v>
      </c>
      <c r="L90" s="38">
        <f t="shared" si="29"/>
        <v>45</v>
      </c>
    </row>
    <row r="91" spans="1:12" s="98" customFormat="1">
      <c r="A91" s="33"/>
      <c r="B91" s="34"/>
      <c r="C91" s="35"/>
      <c r="D91" s="39"/>
      <c r="E91" s="36"/>
      <c r="F91" s="37"/>
      <c r="G91" s="38"/>
      <c r="H91" s="36">
        <f t="shared" si="25"/>
        <v>0</v>
      </c>
      <c r="I91" s="37">
        <f t="shared" si="26"/>
        <v>0</v>
      </c>
      <c r="J91" s="37">
        <f t="shared" si="27"/>
        <v>0</v>
      </c>
      <c r="K91" s="36">
        <f t="shared" si="28"/>
        <v>0</v>
      </c>
      <c r="L91" s="38">
        <f t="shared" si="29"/>
        <v>0</v>
      </c>
    </row>
    <row r="92" spans="1:12" s="98" customFormat="1">
      <c r="A92" s="33" t="s">
        <v>116</v>
      </c>
      <c r="B92" s="34" t="s">
        <v>78</v>
      </c>
      <c r="C92" s="35" t="s">
        <v>33</v>
      </c>
      <c r="D92" s="39">
        <v>15</v>
      </c>
      <c r="E92" s="36"/>
      <c r="F92" s="37"/>
      <c r="G92" s="38"/>
      <c r="H92" s="36">
        <f t="shared" si="25"/>
        <v>0</v>
      </c>
      <c r="I92" s="37">
        <f t="shared" si="26"/>
        <v>0</v>
      </c>
      <c r="J92" s="37">
        <f t="shared" si="27"/>
        <v>0</v>
      </c>
      <c r="K92" s="36">
        <f t="shared" si="28"/>
        <v>15</v>
      </c>
      <c r="L92" s="38">
        <f t="shared" si="29"/>
        <v>15</v>
      </c>
    </row>
    <row r="93" spans="1:12" s="98" customFormat="1">
      <c r="A93" s="33"/>
      <c r="B93" s="34"/>
      <c r="C93" s="35"/>
      <c r="D93" s="39"/>
      <c r="E93" s="36"/>
      <c r="F93" s="37"/>
      <c r="G93" s="38"/>
      <c r="H93" s="36">
        <f t="shared" ref="H93:H100" si="30">IF(F93&lt;&gt;0,0,IF(G93&lt;&gt;0,0,D93*E93))</f>
        <v>0</v>
      </c>
      <c r="I93" s="37">
        <f t="shared" ref="I93:I100" si="31">IF(J93&lt;&gt;0,0,IF(G93=0,D93*E93*F93,D93*E93*G93))</f>
        <v>0</v>
      </c>
      <c r="J93" s="37">
        <f t="shared" ref="J93:J100" si="32">D93*E93*F93*G93</f>
        <v>0</v>
      </c>
      <c r="K93" s="36">
        <f t="shared" ref="K93:K100" si="33">IF(SUM(H93:J93)=0,D93,SUM(H93:J93))</f>
        <v>0</v>
      </c>
      <c r="L93" s="38">
        <f t="shared" si="29"/>
        <v>0</v>
      </c>
    </row>
    <row r="94" spans="1:12" s="98" customFormat="1">
      <c r="A94" s="33" t="s">
        <v>117</v>
      </c>
      <c r="B94" s="34" t="s">
        <v>79</v>
      </c>
      <c r="C94" s="35" t="s">
        <v>33</v>
      </c>
      <c r="D94" s="39">
        <v>20</v>
      </c>
      <c r="E94" s="36"/>
      <c r="F94" s="37"/>
      <c r="G94" s="38"/>
      <c r="H94" s="36">
        <f t="shared" si="30"/>
        <v>0</v>
      </c>
      <c r="I94" s="37">
        <f t="shared" si="31"/>
        <v>0</v>
      </c>
      <c r="J94" s="37">
        <f t="shared" si="32"/>
        <v>0</v>
      </c>
      <c r="K94" s="36">
        <f t="shared" si="33"/>
        <v>20</v>
      </c>
      <c r="L94" s="38">
        <f t="shared" si="29"/>
        <v>20</v>
      </c>
    </row>
    <row r="95" spans="1:12" s="98" customFormat="1">
      <c r="A95" s="33"/>
      <c r="B95" s="34"/>
      <c r="C95" s="35"/>
      <c r="D95" s="39"/>
      <c r="E95" s="36"/>
      <c r="F95" s="37"/>
      <c r="G95" s="38"/>
      <c r="H95" s="36">
        <f t="shared" si="30"/>
        <v>0</v>
      </c>
      <c r="I95" s="37">
        <f t="shared" si="31"/>
        <v>0</v>
      </c>
      <c r="J95" s="37">
        <f t="shared" si="32"/>
        <v>0</v>
      </c>
      <c r="K95" s="36">
        <f t="shared" si="33"/>
        <v>0</v>
      </c>
      <c r="L95" s="38">
        <f t="shared" si="29"/>
        <v>0</v>
      </c>
    </row>
    <row r="96" spans="1:12" s="98" customFormat="1">
      <c r="A96" s="33" t="s">
        <v>118</v>
      </c>
      <c r="B96" s="34" t="s">
        <v>80</v>
      </c>
      <c r="C96" s="35" t="s">
        <v>33</v>
      </c>
      <c r="D96" s="39">
        <v>8</v>
      </c>
      <c r="E96" s="36"/>
      <c r="F96" s="37"/>
      <c r="G96" s="38"/>
      <c r="H96" s="36">
        <f t="shared" si="30"/>
        <v>0</v>
      </c>
      <c r="I96" s="37">
        <f t="shared" si="31"/>
        <v>0</v>
      </c>
      <c r="J96" s="37">
        <f t="shared" si="32"/>
        <v>0</v>
      </c>
      <c r="K96" s="36">
        <f t="shared" si="33"/>
        <v>8</v>
      </c>
      <c r="L96" s="38">
        <f t="shared" si="29"/>
        <v>8</v>
      </c>
    </row>
    <row r="97" spans="1:12" s="98" customFormat="1">
      <c r="A97" s="33"/>
      <c r="B97" s="34"/>
      <c r="C97" s="35"/>
      <c r="D97" s="39"/>
      <c r="E97" s="36"/>
      <c r="F97" s="37"/>
      <c r="G97" s="38"/>
      <c r="H97" s="36">
        <f t="shared" si="30"/>
        <v>0</v>
      </c>
      <c r="I97" s="37">
        <f t="shared" si="31"/>
        <v>0</v>
      </c>
      <c r="J97" s="37">
        <f t="shared" si="32"/>
        <v>0</v>
      </c>
      <c r="K97" s="36">
        <f t="shared" si="33"/>
        <v>0</v>
      </c>
      <c r="L97" s="38">
        <f t="shared" si="29"/>
        <v>0</v>
      </c>
    </row>
    <row r="98" spans="1:12" s="98" customFormat="1" ht="123.75">
      <c r="A98" s="33" t="s">
        <v>119</v>
      </c>
      <c r="B98" s="34" t="s">
        <v>81</v>
      </c>
      <c r="C98" s="35" t="s">
        <v>33</v>
      </c>
      <c r="D98" s="39">
        <v>20</v>
      </c>
      <c r="E98" s="36"/>
      <c r="F98" s="37"/>
      <c r="G98" s="38"/>
      <c r="H98" s="36">
        <f t="shared" si="30"/>
        <v>0</v>
      </c>
      <c r="I98" s="37">
        <f t="shared" si="31"/>
        <v>0</v>
      </c>
      <c r="J98" s="37">
        <f t="shared" si="32"/>
        <v>0</v>
      </c>
      <c r="K98" s="36">
        <f t="shared" si="33"/>
        <v>20</v>
      </c>
      <c r="L98" s="38">
        <f t="shared" si="29"/>
        <v>20</v>
      </c>
    </row>
    <row r="99" spans="1:12" s="98" customFormat="1">
      <c r="A99" s="33"/>
      <c r="B99" s="34"/>
      <c r="C99" s="35"/>
      <c r="D99" s="39"/>
      <c r="E99" s="36"/>
      <c r="F99" s="37"/>
      <c r="G99" s="38"/>
      <c r="H99" s="36">
        <f t="shared" si="30"/>
        <v>0</v>
      </c>
      <c r="I99" s="37">
        <f t="shared" si="31"/>
        <v>0</v>
      </c>
      <c r="J99" s="37">
        <f t="shared" si="32"/>
        <v>0</v>
      </c>
      <c r="K99" s="36">
        <f t="shared" si="33"/>
        <v>0</v>
      </c>
      <c r="L99" s="38"/>
    </row>
    <row r="100" spans="1:12" s="98" customFormat="1" ht="101.25">
      <c r="A100" s="33" t="s">
        <v>120</v>
      </c>
      <c r="B100" s="34" t="s">
        <v>123</v>
      </c>
      <c r="C100" s="35" t="s">
        <v>33</v>
      </c>
      <c r="D100" s="39">
        <v>6</v>
      </c>
      <c r="E100" s="36"/>
      <c r="F100" s="37"/>
      <c r="G100" s="38"/>
      <c r="H100" s="36">
        <f t="shared" si="30"/>
        <v>0</v>
      </c>
      <c r="I100" s="37">
        <f t="shared" si="31"/>
        <v>0</v>
      </c>
      <c r="J100" s="37">
        <f t="shared" si="32"/>
        <v>0</v>
      </c>
      <c r="K100" s="36">
        <f t="shared" si="33"/>
        <v>6</v>
      </c>
      <c r="L100" s="38">
        <f>SUM(K100)</f>
        <v>6</v>
      </c>
    </row>
    <row r="101" spans="1:12" s="98" customFormat="1">
      <c r="A101" s="40"/>
      <c r="B101" s="34"/>
      <c r="C101" s="35"/>
      <c r="D101" s="39"/>
      <c r="E101" s="36"/>
      <c r="F101" s="37"/>
      <c r="G101" s="38"/>
      <c r="H101" s="36">
        <f t="shared" ref="H101:H102" si="34">IF(F101&lt;&gt;0,0,IF(G101&lt;&gt;0,0,D101*E101))</f>
        <v>0</v>
      </c>
      <c r="I101" s="37">
        <f t="shared" ref="I101:I102" si="35">IF(J101&lt;&gt;0,0,IF(G101=0,D101*E101*F101,D101*E101*G101))</f>
        <v>0</v>
      </c>
      <c r="J101" s="37">
        <f t="shared" ref="J101:J102" si="36">D101*E101*F101*G101</f>
        <v>0</v>
      </c>
      <c r="K101" s="36"/>
      <c r="L101" s="90"/>
    </row>
    <row r="102" spans="1:12" s="98" customFormat="1">
      <c r="A102" s="40"/>
      <c r="B102" s="34"/>
      <c r="C102" s="35"/>
      <c r="D102" s="39"/>
      <c r="E102" s="36"/>
      <c r="F102" s="37"/>
      <c r="G102" s="38"/>
      <c r="H102" s="36">
        <f t="shared" si="34"/>
        <v>0</v>
      </c>
      <c r="I102" s="37">
        <f t="shared" si="35"/>
        <v>0</v>
      </c>
      <c r="J102" s="37">
        <f t="shared" si="36"/>
        <v>0</v>
      </c>
      <c r="K102" s="36"/>
      <c r="L102" s="90"/>
    </row>
    <row r="103" spans="1:12" s="98" customFormat="1">
      <c r="A103" s="40"/>
      <c r="B103" s="34"/>
      <c r="C103" s="35"/>
      <c r="D103" s="39"/>
      <c r="E103" s="36"/>
      <c r="F103" s="37"/>
      <c r="G103" s="38"/>
      <c r="H103" s="36">
        <f t="shared" ref="H103" si="37">IF(F103&lt;&gt;0,0,IF(G103&lt;&gt;0,0,D103*E103))</f>
        <v>0</v>
      </c>
      <c r="I103" s="37">
        <f t="shared" ref="I103" si="38">IF(J103&lt;&gt;0,0,IF(G103=0,D103*E103*F103,D103*E103*G103))</f>
        <v>0</v>
      </c>
      <c r="J103" s="37">
        <f t="shared" ref="J103" si="39">D103*E103*F103*G103</f>
        <v>0</v>
      </c>
      <c r="K103" s="36">
        <f t="shared" ref="K103" si="40">IF(SUM(H103:J103)=0,D103,SUM(H103:J103))</f>
        <v>0</v>
      </c>
      <c r="L103" s="90">
        <f t="shared" ref="L103" si="41">SUM(K103)</f>
        <v>0</v>
      </c>
    </row>
    <row r="104" spans="1:12" s="98" customFormat="1">
      <c r="A104" s="109"/>
      <c r="B104" s="110"/>
      <c r="C104" s="111"/>
      <c r="D104" s="112"/>
      <c r="E104" s="113"/>
      <c r="F104" s="114"/>
      <c r="G104" s="97"/>
      <c r="H104" s="113"/>
      <c r="I104" s="114"/>
      <c r="J104" s="97"/>
      <c r="K104" s="113"/>
      <c r="L104" s="97"/>
    </row>
  </sheetData>
  <mergeCells count="6">
    <mergeCell ref="A5:B5"/>
    <mergeCell ref="K5:L5"/>
    <mergeCell ref="H5:J5"/>
    <mergeCell ref="E5:G5"/>
    <mergeCell ref="A1:L2"/>
    <mergeCell ref="B3:L3"/>
  </mergeCells>
  <phoneticPr fontId="0" type="noConversion"/>
  <conditionalFormatting sqref="A6:C7 D5:E7 L6:L7 H5:K7 F6:G7 K8:K103">
    <cfRule type="cellIs" dxfId="2" priority="18" stopIfTrue="1" operator="equal">
      <formula>0</formula>
    </cfRule>
  </conditionalFormatting>
  <pageMargins left="0.31496062992125984" right="0.11811023622047245" top="1.6535433070866143" bottom="0.74803149606299213" header="0.19685039370078741" footer="0.31496062992125984"/>
  <pageSetup paperSize="9" scale="90" orientation="portrait" r:id="rId1"/>
  <headerFooter>
    <oddHeader xml:space="preserve">&amp;C&amp;G
MUNICÍPIO DA NAZARÉ - CÂMARA MUNICIPAL 
Divisão de Planeamento e Urbanismo
</oddHeader>
    <oddFooter>&amp;C&amp;8&amp;A&amp;R&amp;8Página &amp;P</oddFooter>
  </headerFooter>
  <ignoredErrors>
    <ignoredError sqref="L68 L74:L76 L80:L84" formula="1"/>
  </ignoredErrors>
  <legacyDrawingHF r:id="rId2"/>
</worksheet>
</file>

<file path=xl/worksheets/sheet2.xml><?xml version="1.0" encoding="utf-8"?>
<worksheet xmlns="http://schemas.openxmlformats.org/spreadsheetml/2006/main" xmlns:r="http://schemas.openxmlformats.org/officeDocument/2006/relationships">
  <dimension ref="A1:G115"/>
  <sheetViews>
    <sheetView showZeros="0" showWhiteSpace="0" zoomScale="115" zoomScaleNormal="115" zoomScalePageLayoutView="115" workbookViewId="0">
      <pane xSplit="7" ySplit="6" topLeftCell="H7" activePane="bottomRight" state="frozen"/>
      <selection pane="topRight" activeCell="H1" sqref="H1"/>
      <selection pane="bottomLeft" activeCell="A7" sqref="A7"/>
      <selection pane="bottomRight" sqref="A1:G2"/>
    </sheetView>
  </sheetViews>
  <sheetFormatPr defaultRowHeight="12.75"/>
  <cols>
    <col min="1" max="1" width="7" style="4" customWidth="1"/>
    <col min="2" max="2" width="40.28515625" style="6" customWidth="1"/>
    <col min="3" max="3" width="5.140625" style="2" customWidth="1"/>
    <col min="4" max="4" width="10.5703125" style="2" customWidth="1"/>
    <col min="5" max="7" width="13.85546875" style="8" customWidth="1"/>
    <col min="8" max="8" width="10.140625" bestFit="1" customWidth="1"/>
  </cols>
  <sheetData>
    <row r="1" spans="1:7" ht="15.75" customHeight="1">
      <c r="A1" s="124" t="s">
        <v>24</v>
      </c>
      <c r="B1" s="124"/>
      <c r="C1" s="124"/>
      <c r="D1" s="124"/>
      <c r="E1" s="124"/>
      <c r="F1" s="124"/>
      <c r="G1" s="124"/>
    </row>
    <row r="2" spans="1:7" ht="15.75" customHeight="1">
      <c r="A2" s="124"/>
      <c r="B2" s="124"/>
      <c r="C2" s="124"/>
      <c r="D2" s="124"/>
      <c r="E2" s="124"/>
      <c r="F2" s="124"/>
      <c r="G2" s="124"/>
    </row>
    <row r="3" spans="1:7" ht="30" customHeight="1">
      <c r="A3" s="86" t="s">
        <v>13</v>
      </c>
      <c r="B3" s="125" t="str">
        <f>'Mapa Medições'!B3:L3</f>
        <v>REABILITAÇÃO DA MARGINAL DA NAZARÉ - REQUALIFICAÇÃO DA AVENIDA MANUEL REMÍGIO (TROÇO ENTRE A RUA DAS HORTAS E A RUA LANCE DO FERRO MORTO)</v>
      </c>
      <c r="C3" s="125"/>
      <c r="D3" s="125"/>
      <c r="E3" s="125"/>
      <c r="F3" s="125"/>
      <c r="G3" s="125"/>
    </row>
    <row r="4" spans="1:7">
      <c r="A4" s="41"/>
      <c r="B4" s="42"/>
      <c r="C4" s="43"/>
      <c r="D4" s="43"/>
      <c r="E4" s="44"/>
      <c r="F4" s="44"/>
      <c r="G4" s="44"/>
    </row>
    <row r="5" spans="1:7" ht="16.5" customHeight="1">
      <c r="A5" s="126"/>
      <c r="B5" s="126"/>
      <c r="C5" s="45"/>
      <c r="D5" s="46"/>
      <c r="E5" s="127" t="s">
        <v>28</v>
      </c>
      <c r="F5" s="127"/>
      <c r="G5" s="127"/>
    </row>
    <row r="6" spans="1:7" ht="16.5" customHeight="1">
      <c r="A6" s="47" t="s">
        <v>3</v>
      </c>
      <c r="B6" s="48" t="s">
        <v>0</v>
      </c>
      <c r="C6" s="49" t="s">
        <v>17</v>
      </c>
      <c r="D6" s="50" t="s">
        <v>25</v>
      </c>
      <c r="E6" s="51" t="s">
        <v>26</v>
      </c>
      <c r="F6" s="51" t="s">
        <v>27</v>
      </c>
      <c r="G6" s="51" t="s">
        <v>29</v>
      </c>
    </row>
    <row r="7" spans="1:7">
      <c r="A7" s="28"/>
      <c r="B7" s="29"/>
      <c r="C7" s="30"/>
      <c r="D7" s="31"/>
      <c r="E7" s="52"/>
      <c r="F7" s="52"/>
      <c r="G7" s="53"/>
    </row>
    <row r="8" spans="1:7" s="99" customFormat="1">
      <c r="A8" s="33"/>
      <c r="B8" s="34"/>
      <c r="C8" s="35"/>
      <c r="D8" s="54"/>
      <c r="E8" s="55"/>
      <c r="F8" s="55"/>
      <c r="G8" s="55"/>
    </row>
    <row r="9" spans="1:7" s="99" customFormat="1">
      <c r="A9" s="40">
        <v>1</v>
      </c>
      <c r="B9" s="34" t="s">
        <v>38</v>
      </c>
      <c r="C9" s="35"/>
      <c r="D9" s="56"/>
      <c r="E9" s="57"/>
      <c r="F9" s="57">
        <f t="shared" ref="F9:F89" si="0">ROUND(D9*E9,2)</f>
        <v>0</v>
      </c>
      <c r="G9" s="57"/>
    </row>
    <row r="10" spans="1:7" s="99" customFormat="1">
      <c r="A10" s="40"/>
      <c r="B10" s="34"/>
      <c r="C10" s="35"/>
      <c r="D10" s="56"/>
      <c r="E10" s="57"/>
      <c r="F10" s="57">
        <f t="shared" si="0"/>
        <v>0</v>
      </c>
      <c r="G10" s="57"/>
    </row>
    <row r="11" spans="1:7" s="99" customFormat="1" ht="67.5" customHeight="1">
      <c r="A11" s="40" t="s">
        <v>18</v>
      </c>
      <c r="B11" s="34" t="s">
        <v>44</v>
      </c>
      <c r="C11" s="35" t="s">
        <v>52</v>
      </c>
      <c r="D11" s="56">
        <v>1</v>
      </c>
      <c r="E11" s="57">
        <v>900</v>
      </c>
      <c r="F11" s="57">
        <f t="shared" si="0"/>
        <v>900</v>
      </c>
      <c r="G11" s="57"/>
    </row>
    <row r="12" spans="1:7" s="99" customFormat="1">
      <c r="A12" s="40"/>
      <c r="B12" s="34"/>
      <c r="C12" s="35"/>
      <c r="D12" s="56">
        <v>0</v>
      </c>
      <c r="E12" s="57"/>
      <c r="F12" s="57">
        <f t="shared" si="0"/>
        <v>0</v>
      </c>
      <c r="G12" s="57"/>
    </row>
    <row r="13" spans="1:7" s="99" customFormat="1" ht="33.75">
      <c r="A13" s="40" t="s">
        <v>41</v>
      </c>
      <c r="B13" s="34" t="s">
        <v>39</v>
      </c>
      <c r="C13" s="35" t="s">
        <v>52</v>
      </c>
      <c r="D13" s="56">
        <v>1</v>
      </c>
      <c r="E13" s="57">
        <v>5500</v>
      </c>
      <c r="F13" s="57">
        <f t="shared" si="0"/>
        <v>5500</v>
      </c>
      <c r="G13" s="57"/>
    </row>
    <row r="14" spans="1:7" s="99" customFormat="1">
      <c r="A14" s="107"/>
      <c r="B14" s="108"/>
      <c r="C14" s="35"/>
      <c r="D14" s="56">
        <v>0</v>
      </c>
      <c r="E14" s="57"/>
      <c r="F14" s="57">
        <f t="shared" si="0"/>
        <v>0</v>
      </c>
      <c r="G14" s="57"/>
    </row>
    <row r="15" spans="1:7" s="99" customFormat="1" ht="78.75">
      <c r="A15" s="40" t="s">
        <v>46</v>
      </c>
      <c r="B15" s="34" t="s">
        <v>40</v>
      </c>
      <c r="C15" s="35" t="s">
        <v>33</v>
      </c>
      <c r="D15" s="56">
        <v>2</v>
      </c>
      <c r="E15" s="57">
        <v>130</v>
      </c>
      <c r="F15" s="57">
        <f t="shared" si="0"/>
        <v>260</v>
      </c>
      <c r="G15" s="57"/>
    </row>
    <row r="16" spans="1:7" s="99" customFormat="1">
      <c r="A16" s="107"/>
      <c r="B16" s="108"/>
      <c r="C16" s="35"/>
      <c r="D16" s="56">
        <v>0</v>
      </c>
      <c r="E16" s="57"/>
      <c r="F16" s="57">
        <f t="shared" si="0"/>
        <v>0</v>
      </c>
      <c r="G16" s="57"/>
    </row>
    <row r="17" spans="1:7" s="99" customFormat="1" ht="101.25">
      <c r="A17" s="40" t="s">
        <v>47</v>
      </c>
      <c r="B17" s="34" t="s">
        <v>53</v>
      </c>
      <c r="C17" s="35" t="s">
        <v>52</v>
      </c>
      <c r="D17" s="56">
        <v>1</v>
      </c>
      <c r="E17" s="57">
        <v>250</v>
      </c>
      <c r="F17" s="57">
        <f t="shared" si="0"/>
        <v>250</v>
      </c>
      <c r="G17" s="57"/>
    </row>
    <row r="18" spans="1:7" s="99" customFormat="1">
      <c r="A18" s="40"/>
      <c r="B18" s="34"/>
      <c r="C18" s="35"/>
      <c r="D18" s="56">
        <v>0</v>
      </c>
      <c r="E18" s="57"/>
      <c r="F18" s="57">
        <f t="shared" si="0"/>
        <v>0</v>
      </c>
      <c r="G18" s="57"/>
    </row>
    <row r="19" spans="1:7" s="99" customFormat="1" ht="22.5">
      <c r="A19" s="40" t="s">
        <v>48</v>
      </c>
      <c r="B19" s="34" t="s">
        <v>42</v>
      </c>
      <c r="C19" s="35" t="s">
        <v>52</v>
      </c>
      <c r="D19" s="56">
        <v>1</v>
      </c>
      <c r="E19" s="57">
        <v>90</v>
      </c>
      <c r="F19" s="57">
        <f t="shared" si="0"/>
        <v>90</v>
      </c>
      <c r="G19" s="57"/>
    </row>
    <row r="20" spans="1:7" s="99" customFormat="1">
      <c r="A20" s="40"/>
      <c r="B20" s="34"/>
      <c r="C20" s="35"/>
      <c r="D20" s="56">
        <v>0</v>
      </c>
      <c r="E20" s="57"/>
      <c r="F20" s="57">
        <f t="shared" si="0"/>
        <v>0</v>
      </c>
      <c r="G20" s="57"/>
    </row>
    <row r="21" spans="1:7" s="99" customFormat="1" ht="33.75">
      <c r="A21" s="40" t="s">
        <v>49</v>
      </c>
      <c r="B21" s="34" t="s">
        <v>51</v>
      </c>
      <c r="C21" s="35" t="s">
        <v>52</v>
      </c>
      <c r="D21" s="56">
        <v>1</v>
      </c>
      <c r="E21" s="57">
        <v>650</v>
      </c>
      <c r="F21" s="57">
        <f t="shared" si="0"/>
        <v>650</v>
      </c>
      <c r="G21" s="57"/>
    </row>
    <row r="22" spans="1:7" s="99" customFormat="1">
      <c r="A22" s="40"/>
      <c r="B22" s="34"/>
      <c r="C22" s="35"/>
      <c r="D22" s="56">
        <v>0</v>
      </c>
      <c r="E22" s="57"/>
      <c r="F22" s="57">
        <f t="shared" si="0"/>
        <v>0</v>
      </c>
      <c r="G22" s="57"/>
    </row>
    <row r="23" spans="1:7" s="99" customFormat="1" ht="22.5">
      <c r="A23" s="40" t="s">
        <v>50</v>
      </c>
      <c r="B23" s="34" t="s">
        <v>43</v>
      </c>
      <c r="C23" s="35" t="s">
        <v>52</v>
      </c>
      <c r="D23" s="56">
        <v>1</v>
      </c>
      <c r="E23" s="57">
        <v>250</v>
      </c>
      <c r="F23" s="57">
        <f t="shared" si="0"/>
        <v>250</v>
      </c>
      <c r="G23" s="57"/>
    </row>
    <row r="24" spans="1:7" s="99" customFormat="1">
      <c r="A24" s="40"/>
      <c r="B24" s="34"/>
      <c r="C24" s="35"/>
      <c r="D24" s="56"/>
      <c r="E24" s="57"/>
      <c r="F24" s="57">
        <f t="shared" si="0"/>
        <v>0</v>
      </c>
      <c r="G24" s="57"/>
    </row>
    <row r="25" spans="1:7" s="99" customFormat="1">
      <c r="A25" s="40"/>
      <c r="B25" s="115" t="s">
        <v>82</v>
      </c>
      <c r="C25" s="35"/>
      <c r="D25" s="56"/>
      <c r="E25" s="57"/>
      <c r="F25" s="57">
        <f t="shared" si="0"/>
        <v>0</v>
      </c>
      <c r="G25" s="58">
        <f>SUM(F11:F23)</f>
        <v>7900</v>
      </c>
    </row>
    <row r="26" spans="1:7" s="99" customFormat="1">
      <c r="A26" s="33"/>
      <c r="B26" s="34"/>
      <c r="C26" s="35"/>
      <c r="D26" s="56"/>
      <c r="E26" s="57"/>
      <c r="F26" s="57">
        <f t="shared" si="0"/>
        <v>0</v>
      </c>
      <c r="G26" s="57"/>
    </row>
    <row r="27" spans="1:7" s="99" customFormat="1">
      <c r="A27" s="33">
        <v>2</v>
      </c>
      <c r="B27" s="34" t="s">
        <v>54</v>
      </c>
      <c r="C27" s="35"/>
      <c r="D27" s="56"/>
      <c r="E27" s="57"/>
      <c r="F27" s="57">
        <f t="shared" si="0"/>
        <v>0</v>
      </c>
      <c r="G27" s="58"/>
    </row>
    <row r="28" spans="1:7" s="99" customFormat="1">
      <c r="A28" s="33"/>
      <c r="B28" s="34"/>
      <c r="C28" s="35"/>
      <c r="D28" s="56"/>
      <c r="E28" s="57"/>
      <c r="F28" s="57">
        <f t="shared" si="0"/>
        <v>0</v>
      </c>
      <c r="G28" s="57"/>
    </row>
    <row r="29" spans="1:7" s="99" customFormat="1" ht="78.75">
      <c r="A29" s="33" t="s">
        <v>20</v>
      </c>
      <c r="B29" s="34" t="s">
        <v>87</v>
      </c>
      <c r="C29" s="35" t="s">
        <v>19</v>
      </c>
      <c r="D29" s="56">
        <v>7985</v>
      </c>
      <c r="E29" s="57">
        <v>1.65</v>
      </c>
      <c r="F29" s="57">
        <f t="shared" si="0"/>
        <v>13175.25</v>
      </c>
      <c r="G29" s="57"/>
    </row>
    <row r="30" spans="1:7" s="99" customFormat="1">
      <c r="A30" s="33"/>
      <c r="B30" s="34"/>
      <c r="C30" s="35"/>
      <c r="D30" s="56"/>
      <c r="E30" s="57"/>
      <c r="F30" s="57">
        <f t="shared" si="0"/>
        <v>0</v>
      </c>
      <c r="G30" s="57"/>
    </row>
    <row r="31" spans="1:7" s="99" customFormat="1" ht="101.25">
      <c r="A31" s="33" t="s">
        <v>55</v>
      </c>
      <c r="B31" s="34" t="s">
        <v>100</v>
      </c>
      <c r="C31" s="35" t="s">
        <v>19</v>
      </c>
      <c r="D31" s="56">
        <v>650</v>
      </c>
      <c r="E31" s="57">
        <v>0.95</v>
      </c>
      <c r="F31" s="57">
        <f t="shared" si="0"/>
        <v>617.5</v>
      </c>
      <c r="G31" s="57"/>
    </row>
    <row r="32" spans="1:7" s="99" customFormat="1">
      <c r="A32" s="33"/>
      <c r="B32" s="34"/>
      <c r="C32" s="35"/>
      <c r="D32" s="56"/>
      <c r="E32" s="57"/>
      <c r="F32" s="57">
        <f t="shared" si="0"/>
        <v>0</v>
      </c>
      <c r="G32" s="57"/>
    </row>
    <row r="33" spans="1:7" s="99" customFormat="1" ht="56.25">
      <c r="A33" s="33" t="s">
        <v>56</v>
      </c>
      <c r="B33" s="34" t="s">
        <v>88</v>
      </c>
      <c r="C33" s="35" t="s">
        <v>19</v>
      </c>
      <c r="D33" s="56">
        <v>480</v>
      </c>
      <c r="E33" s="57">
        <v>0.95</v>
      </c>
      <c r="F33" s="57">
        <f t="shared" si="0"/>
        <v>456</v>
      </c>
      <c r="G33" s="57"/>
    </row>
    <row r="34" spans="1:7" s="99" customFormat="1">
      <c r="A34" s="33"/>
      <c r="B34" s="34"/>
      <c r="C34" s="35"/>
      <c r="D34" s="56"/>
      <c r="E34" s="57"/>
      <c r="F34" s="57">
        <f t="shared" si="0"/>
        <v>0</v>
      </c>
      <c r="G34" s="58"/>
    </row>
    <row r="35" spans="1:7" s="99" customFormat="1">
      <c r="A35" s="33" t="s">
        <v>89</v>
      </c>
      <c r="B35" s="34" t="s">
        <v>74</v>
      </c>
      <c r="C35" s="35" t="s">
        <v>57</v>
      </c>
      <c r="D35" s="56">
        <v>1480</v>
      </c>
      <c r="E35" s="57">
        <v>1</v>
      </c>
      <c r="F35" s="57">
        <f t="shared" si="0"/>
        <v>1480</v>
      </c>
      <c r="G35" s="57"/>
    </row>
    <row r="36" spans="1:7" s="99" customFormat="1">
      <c r="A36" s="33"/>
      <c r="B36" s="34"/>
      <c r="C36" s="35"/>
      <c r="D36" s="56"/>
      <c r="E36" s="57"/>
      <c r="F36" s="57">
        <f t="shared" si="0"/>
        <v>0</v>
      </c>
      <c r="G36" s="57"/>
    </row>
    <row r="37" spans="1:7" s="99" customFormat="1">
      <c r="A37" s="33"/>
      <c r="B37" s="115" t="s">
        <v>83</v>
      </c>
      <c r="C37" s="35"/>
      <c r="D37" s="56"/>
      <c r="E37" s="57"/>
      <c r="F37" s="57">
        <f t="shared" si="0"/>
        <v>0</v>
      </c>
      <c r="G37" s="58">
        <f>SUM(F29:F35)</f>
        <v>15728.75</v>
      </c>
    </row>
    <row r="38" spans="1:7" s="99" customFormat="1">
      <c r="A38" s="33"/>
      <c r="B38" s="34"/>
      <c r="C38" s="35"/>
      <c r="D38" s="56"/>
      <c r="E38" s="57"/>
      <c r="F38" s="57">
        <f t="shared" si="0"/>
        <v>0</v>
      </c>
      <c r="G38" s="58"/>
    </row>
    <row r="39" spans="1:7" s="99" customFormat="1">
      <c r="A39" s="33">
        <v>3</v>
      </c>
      <c r="B39" s="34" t="s">
        <v>64</v>
      </c>
      <c r="C39" s="35"/>
      <c r="D39" s="56"/>
      <c r="E39" s="57"/>
      <c r="F39" s="57">
        <f t="shared" si="0"/>
        <v>0</v>
      </c>
      <c r="G39" s="57"/>
    </row>
    <row r="40" spans="1:7" s="99" customFormat="1">
      <c r="A40" s="33"/>
      <c r="B40" s="34"/>
      <c r="C40" s="35"/>
      <c r="D40" s="56"/>
      <c r="E40" s="57"/>
      <c r="F40" s="57">
        <f t="shared" si="0"/>
        <v>0</v>
      </c>
      <c r="G40" s="57"/>
    </row>
    <row r="41" spans="1:7" s="99" customFormat="1" ht="78.75">
      <c r="A41" s="33" t="s">
        <v>21</v>
      </c>
      <c r="B41" s="34" t="s">
        <v>90</v>
      </c>
      <c r="C41" s="35" t="s">
        <v>57</v>
      </c>
      <c r="D41" s="56">
        <v>1265</v>
      </c>
      <c r="E41" s="57">
        <v>16.5</v>
      </c>
      <c r="F41" s="57">
        <f t="shared" si="0"/>
        <v>20872.5</v>
      </c>
      <c r="G41" s="57"/>
    </row>
    <row r="42" spans="1:7" s="99" customFormat="1">
      <c r="A42" s="33"/>
      <c r="B42" s="34"/>
      <c r="C42" s="35"/>
      <c r="D42" s="56"/>
      <c r="E42" s="57"/>
      <c r="F42" s="57">
        <f t="shared" si="0"/>
        <v>0</v>
      </c>
      <c r="G42" s="57"/>
    </row>
    <row r="43" spans="1:7" s="99" customFormat="1" ht="78.75">
      <c r="A43" s="33" t="s">
        <v>22</v>
      </c>
      <c r="B43" s="34" t="s">
        <v>91</v>
      </c>
      <c r="C43" s="35" t="s">
        <v>57</v>
      </c>
      <c r="D43" s="56">
        <v>575</v>
      </c>
      <c r="E43" s="57">
        <v>14</v>
      </c>
      <c r="F43" s="57">
        <f t="shared" si="0"/>
        <v>8050</v>
      </c>
      <c r="G43" s="57"/>
    </row>
    <row r="44" spans="1:7" s="99" customFormat="1">
      <c r="A44" s="33"/>
      <c r="B44" s="34"/>
      <c r="C44" s="35"/>
      <c r="D44" s="56"/>
      <c r="E44" s="57"/>
      <c r="F44" s="57">
        <f t="shared" si="0"/>
        <v>0</v>
      </c>
      <c r="G44" s="57"/>
    </row>
    <row r="45" spans="1:7" s="99" customFormat="1" ht="90">
      <c r="A45" s="33" t="s">
        <v>58</v>
      </c>
      <c r="B45" s="34" t="s">
        <v>93</v>
      </c>
      <c r="C45" s="35" t="s">
        <v>19</v>
      </c>
      <c r="D45" s="56">
        <v>480</v>
      </c>
      <c r="E45" s="57">
        <v>8.5</v>
      </c>
      <c r="F45" s="57">
        <f t="shared" si="0"/>
        <v>4080</v>
      </c>
      <c r="G45" s="58"/>
    </row>
    <row r="46" spans="1:7" s="99" customFormat="1">
      <c r="A46" s="33"/>
      <c r="B46" s="34"/>
      <c r="C46" s="35"/>
      <c r="D46" s="56"/>
      <c r="E46" s="57"/>
      <c r="F46" s="57">
        <f t="shared" si="0"/>
        <v>0</v>
      </c>
      <c r="G46" s="57"/>
    </row>
    <row r="47" spans="1:7" s="99" customFormat="1" ht="112.5">
      <c r="A47" s="33" t="s">
        <v>59</v>
      </c>
      <c r="B47" s="34" t="s">
        <v>92</v>
      </c>
      <c r="C47" s="35" t="s">
        <v>19</v>
      </c>
      <c r="D47" s="56">
        <v>930</v>
      </c>
      <c r="E47" s="57">
        <v>21</v>
      </c>
      <c r="F47" s="57">
        <f t="shared" si="0"/>
        <v>19530</v>
      </c>
      <c r="G47" s="57"/>
    </row>
    <row r="48" spans="1:7" s="99" customFormat="1">
      <c r="A48" s="33"/>
      <c r="B48" s="34"/>
      <c r="C48" s="35"/>
      <c r="D48" s="56"/>
      <c r="E48" s="57"/>
      <c r="F48" s="57">
        <f t="shared" si="0"/>
        <v>0</v>
      </c>
      <c r="G48" s="57"/>
    </row>
    <row r="49" spans="1:7" s="99" customFormat="1" ht="123.75">
      <c r="A49" s="33" t="s">
        <v>60</v>
      </c>
      <c r="B49" s="34" t="s">
        <v>94</v>
      </c>
      <c r="C49" s="35" t="s">
        <v>19</v>
      </c>
      <c r="D49" s="56">
        <v>235</v>
      </c>
      <c r="E49" s="57">
        <v>19.5</v>
      </c>
      <c r="F49" s="57">
        <f t="shared" si="0"/>
        <v>4582.5</v>
      </c>
      <c r="G49" s="57"/>
    </row>
    <row r="50" spans="1:7" s="99" customFormat="1">
      <c r="A50" s="33"/>
      <c r="B50" s="34"/>
      <c r="C50" s="35"/>
      <c r="D50" s="56"/>
      <c r="E50" s="57"/>
      <c r="F50" s="57">
        <f t="shared" si="0"/>
        <v>0</v>
      </c>
      <c r="G50" s="57"/>
    </row>
    <row r="51" spans="1:7" s="99" customFormat="1" ht="120.75" customHeight="1">
      <c r="A51" s="33" t="s">
        <v>61</v>
      </c>
      <c r="B51" s="34" t="s">
        <v>95</v>
      </c>
      <c r="C51" s="35" t="s">
        <v>19</v>
      </c>
      <c r="D51" s="56">
        <v>75</v>
      </c>
      <c r="E51" s="57">
        <v>16</v>
      </c>
      <c r="F51" s="57">
        <f t="shared" si="0"/>
        <v>1200</v>
      </c>
      <c r="G51" s="57"/>
    </row>
    <row r="52" spans="1:7" s="99" customFormat="1">
      <c r="A52" s="33"/>
      <c r="B52" s="34"/>
      <c r="C52" s="35"/>
      <c r="D52" s="56"/>
      <c r="E52" s="57"/>
      <c r="F52" s="57">
        <f t="shared" si="0"/>
        <v>0</v>
      </c>
      <c r="G52" s="57"/>
    </row>
    <row r="53" spans="1:7" s="99" customFormat="1" ht="78.75">
      <c r="A53" s="33" t="s">
        <v>62</v>
      </c>
      <c r="B53" s="34" t="s">
        <v>96</v>
      </c>
      <c r="C53" s="35" t="s">
        <v>19</v>
      </c>
      <c r="D53" s="56">
        <v>60</v>
      </c>
      <c r="E53" s="57">
        <v>73</v>
      </c>
      <c r="F53" s="57">
        <f t="shared" si="0"/>
        <v>4380</v>
      </c>
      <c r="G53" s="57"/>
    </row>
    <row r="54" spans="1:7" s="99" customFormat="1">
      <c r="A54" s="33"/>
      <c r="B54" s="34"/>
      <c r="C54" s="35"/>
      <c r="D54" s="56"/>
      <c r="E54" s="57"/>
      <c r="F54" s="57">
        <f t="shared" si="0"/>
        <v>0</v>
      </c>
      <c r="G54" s="57"/>
    </row>
    <row r="55" spans="1:7" s="99" customFormat="1" ht="90">
      <c r="A55" s="33" t="s">
        <v>63</v>
      </c>
      <c r="B55" s="34" t="s">
        <v>97</v>
      </c>
      <c r="C55" s="35" t="s">
        <v>19</v>
      </c>
      <c r="D55" s="56">
        <v>15</v>
      </c>
      <c r="E55" s="57">
        <v>195</v>
      </c>
      <c r="F55" s="57">
        <f t="shared" si="0"/>
        <v>2925</v>
      </c>
      <c r="G55" s="58"/>
    </row>
    <row r="56" spans="1:7" s="99" customFormat="1">
      <c r="A56" s="33"/>
      <c r="B56" s="34"/>
      <c r="C56" s="35"/>
      <c r="D56" s="56"/>
      <c r="E56" s="57"/>
      <c r="F56" s="57">
        <f t="shared" si="0"/>
        <v>0</v>
      </c>
      <c r="G56" s="57"/>
    </row>
    <row r="57" spans="1:7" s="99" customFormat="1" ht="90">
      <c r="A57" s="33" t="s">
        <v>65</v>
      </c>
      <c r="B57" s="34" t="s">
        <v>98</v>
      </c>
      <c r="C57" s="35" t="s">
        <v>19</v>
      </c>
      <c r="D57" s="56">
        <v>80</v>
      </c>
      <c r="E57" s="57">
        <v>250</v>
      </c>
      <c r="F57" s="57">
        <f t="shared" si="0"/>
        <v>20000</v>
      </c>
      <c r="G57" s="57"/>
    </row>
    <row r="58" spans="1:7" s="99" customFormat="1">
      <c r="A58" s="33"/>
      <c r="B58" s="34"/>
      <c r="C58" s="35"/>
      <c r="D58" s="56"/>
      <c r="E58" s="57"/>
      <c r="F58" s="57">
        <f t="shared" si="0"/>
        <v>0</v>
      </c>
      <c r="G58" s="57"/>
    </row>
    <row r="59" spans="1:7" s="99" customFormat="1" ht="112.5">
      <c r="A59" s="33" t="s">
        <v>66</v>
      </c>
      <c r="B59" s="34" t="s">
        <v>99</v>
      </c>
      <c r="C59" s="35" t="s">
        <v>19</v>
      </c>
      <c r="D59" s="56">
        <v>2260</v>
      </c>
      <c r="E59" s="57">
        <v>22</v>
      </c>
      <c r="F59" s="57">
        <f t="shared" si="0"/>
        <v>49720</v>
      </c>
      <c r="G59" s="57"/>
    </row>
    <row r="60" spans="1:7" s="99" customFormat="1">
      <c r="A60" s="33"/>
      <c r="B60" s="34"/>
      <c r="C60" s="35"/>
      <c r="D60" s="56"/>
      <c r="E60" s="57"/>
      <c r="F60" s="57">
        <f t="shared" si="0"/>
        <v>0</v>
      </c>
      <c r="G60" s="57"/>
    </row>
    <row r="61" spans="1:7" s="99" customFormat="1" ht="45">
      <c r="A61" s="33" t="s">
        <v>67</v>
      </c>
      <c r="B61" s="34" t="s">
        <v>102</v>
      </c>
      <c r="C61" s="35"/>
      <c r="D61" s="56"/>
      <c r="E61" s="57"/>
      <c r="F61" s="57">
        <f t="shared" si="0"/>
        <v>0</v>
      </c>
      <c r="G61" s="58"/>
    </row>
    <row r="62" spans="1:7" s="99" customFormat="1">
      <c r="A62" s="33"/>
      <c r="B62" s="34" t="s">
        <v>103</v>
      </c>
      <c r="C62" s="35" t="s">
        <v>19</v>
      </c>
      <c r="D62" s="56">
        <v>2230</v>
      </c>
      <c r="E62" s="57">
        <v>1.8</v>
      </c>
      <c r="F62" s="57">
        <f t="shared" si="0"/>
        <v>4014</v>
      </c>
      <c r="G62" s="57"/>
    </row>
    <row r="63" spans="1:7" s="99" customFormat="1">
      <c r="A63" s="33"/>
      <c r="B63" s="34"/>
      <c r="C63" s="35"/>
      <c r="D63" s="56"/>
      <c r="E63" s="57"/>
      <c r="F63" s="57">
        <f t="shared" si="0"/>
        <v>0</v>
      </c>
      <c r="G63" s="57"/>
    </row>
    <row r="64" spans="1:7" s="99" customFormat="1" ht="45">
      <c r="A64" s="33" t="s">
        <v>68</v>
      </c>
      <c r="B64" s="34" t="s">
        <v>104</v>
      </c>
      <c r="C64" s="35"/>
      <c r="D64" s="56"/>
      <c r="E64" s="57"/>
      <c r="F64" s="57">
        <f t="shared" si="0"/>
        <v>0</v>
      </c>
      <c r="G64" s="57"/>
    </row>
    <row r="65" spans="1:7" s="99" customFormat="1">
      <c r="A65" s="33"/>
      <c r="B65" s="34" t="s">
        <v>105</v>
      </c>
      <c r="C65" s="35" t="s">
        <v>19</v>
      </c>
      <c r="D65" s="56">
        <v>5900</v>
      </c>
      <c r="E65" s="57">
        <v>1.8</v>
      </c>
      <c r="F65" s="57">
        <f t="shared" si="0"/>
        <v>10620</v>
      </c>
      <c r="G65" s="57"/>
    </row>
    <row r="66" spans="1:7" s="99" customFormat="1">
      <c r="A66" s="33"/>
      <c r="B66" s="34"/>
      <c r="C66" s="35"/>
      <c r="D66" s="56">
        <v>0</v>
      </c>
      <c r="E66" s="57"/>
      <c r="F66" s="57">
        <f t="shared" si="0"/>
        <v>0</v>
      </c>
      <c r="G66" s="57"/>
    </row>
    <row r="67" spans="1:7" s="99" customFormat="1" ht="56.25">
      <c r="A67" s="33" t="s">
        <v>69</v>
      </c>
      <c r="B67" s="34" t="s">
        <v>101</v>
      </c>
      <c r="C67" s="35"/>
      <c r="D67" s="56"/>
      <c r="E67" s="57"/>
      <c r="F67" s="57">
        <f t="shared" si="0"/>
        <v>0</v>
      </c>
      <c r="G67" s="58"/>
    </row>
    <row r="68" spans="1:7" s="99" customFormat="1">
      <c r="A68" s="33"/>
      <c r="B68" s="34" t="s">
        <v>105</v>
      </c>
      <c r="C68" s="35" t="s">
        <v>19</v>
      </c>
      <c r="D68" s="56">
        <v>5900</v>
      </c>
      <c r="E68" s="57">
        <v>2.95</v>
      </c>
      <c r="F68" s="57">
        <f t="shared" si="0"/>
        <v>17405</v>
      </c>
      <c r="G68" s="57"/>
    </row>
    <row r="69" spans="1:7" s="99" customFormat="1">
      <c r="A69" s="33"/>
      <c r="B69" s="34"/>
      <c r="C69" s="35"/>
      <c r="D69" s="56"/>
      <c r="E69" s="57"/>
      <c r="F69" s="57">
        <f t="shared" si="0"/>
        <v>0</v>
      </c>
      <c r="G69" s="57"/>
    </row>
    <row r="70" spans="1:7" s="99" customFormat="1" ht="67.5">
      <c r="A70" s="33" t="s">
        <v>70</v>
      </c>
      <c r="B70" s="34" t="s">
        <v>106</v>
      </c>
      <c r="C70" s="35"/>
      <c r="D70" s="56">
        <v>0</v>
      </c>
      <c r="E70" s="57"/>
      <c r="F70" s="57">
        <f t="shared" si="0"/>
        <v>0</v>
      </c>
      <c r="G70" s="57"/>
    </row>
    <row r="71" spans="1:7" s="99" customFormat="1" ht="22.5">
      <c r="A71" s="33"/>
      <c r="B71" s="34" t="s">
        <v>107</v>
      </c>
      <c r="C71" s="35" t="s">
        <v>19</v>
      </c>
      <c r="D71" s="56">
        <v>5900</v>
      </c>
      <c r="E71" s="57">
        <v>4.9000000000000004</v>
      </c>
      <c r="F71" s="57">
        <f t="shared" si="0"/>
        <v>28910</v>
      </c>
      <c r="G71" s="57"/>
    </row>
    <row r="72" spans="1:7" s="99" customFormat="1">
      <c r="A72" s="33"/>
      <c r="B72" s="34"/>
      <c r="C72" s="35"/>
      <c r="D72" s="56"/>
      <c r="E72" s="57"/>
      <c r="F72" s="57">
        <f t="shared" si="0"/>
        <v>0</v>
      </c>
      <c r="G72" s="57"/>
    </row>
    <row r="73" spans="1:7" s="99" customFormat="1">
      <c r="A73" s="33"/>
      <c r="B73" s="115" t="s">
        <v>84</v>
      </c>
      <c r="C73" s="35"/>
      <c r="D73" s="56"/>
      <c r="E73" s="57"/>
      <c r="F73" s="57">
        <f t="shared" si="0"/>
        <v>0</v>
      </c>
      <c r="G73" s="58">
        <f>SUM(F41:F71)</f>
        <v>196289</v>
      </c>
    </row>
    <row r="74" spans="1:7" s="99" customFormat="1">
      <c r="A74" s="33"/>
      <c r="B74" s="34"/>
      <c r="C74" s="35"/>
      <c r="D74" s="56">
        <v>0</v>
      </c>
      <c r="E74" s="57"/>
      <c r="F74" s="57">
        <f t="shared" si="0"/>
        <v>0</v>
      </c>
      <c r="G74" s="58"/>
    </row>
    <row r="75" spans="1:7" s="99" customFormat="1">
      <c r="A75" s="33">
        <v>4</v>
      </c>
      <c r="B75" s="34" t="s">
        <v>108</v>
      </c>
      <c r="C75" s="35"/>
      <c r="D75" s="56"/>
      <c r="E75" s="57"/>
      <c r="F75" s="57">
        <f t="shared" si="0"/>
        <v>0</v>
      </c>
      <c r="G75" s="57"/>
    </row>
    <row r="76" spans="1:7" s="99" customFormat="1">
      <c r="A76" s="33"/>
      <c r="B76" s="34"/>
      <c r="C76" s="35"/>
      <c r="D76" s="56">
        <v>0</v>
      </c>
      <c r="E76" s="57"/>
      <c r="F76" s="57">
        <f t="shared" si="0"/>
        <v>0</v>
      </c>
      <c r="G76" s="57"/>
    </row>
    <row r="77" spans="1:7" s="99" customFormat="1" ht="45">
      <c r="A77" s="33" t="s">
        <v>23</v>
      </c>
      <c r="B77" s="34" t="s">
        <v>109</v>
      </c>
      <c r="C77" s="35"/>
      <c r="D77" s="56"/>
      <c r="E77" s="57"/>
      <c r="F77" s="57">
        <f t="shared" si="0"/>
        <v>0</v>
      </c>
      <c r="G77" s="57"/>
    </row>
    <row r="78" spans="1:7" s="99" customFormat="1">
      <c r="A78" s="33"/>
      <c r="B78" s="34"/>
      <c r="C78" s="35"/>
      <c r="D78" s="56">
        <v>0</v>
      </c>
      <c r="E78" s="57"/>
      <c r="F78" s="57">
        <f t="shared" si="0"/>
        <v>0</v>
      </c>
      <c r="G78" s="57"/>
    </row>
    <row r="79" spans="1:7" s="99" customFormat="1">
      <c r="A79" s="33" t="s">
        <v>110</v>
      </c>
      <c r="B79" s="34" t="s">
        <v>112</v>
      </c>
      <c r="C79" s="35" t="s">
        <v>57</v>
      </c>
      <c r="D79" s="56">
        <v>1295</v>
      </c>
      <c r="E79" s="57">
        <v>1.85</v>
      </c>
      <c r="F79" s="57">
        <f t="shared" si="0"/>
        <v>2395.75</v>
      </c>
      <c r="G79" s="58"/>
    </row>
    <row r="80" spans="1:7" s="99" customFormat="1">
      <c r="A80" s="33"/>
      <c r="B80" s="34"/>
      <c r="C80" s="35"/>
      <c r="D80" s="56">
        <v>0</v>
      </c>
      <c r="E80" s="57"/>
      <c r="F80" s="57">
        <f t="shared" si="0"/>
        <v>0</v>
      </c>
      <c r="G80" s="57"/>
    </row>
    <row r="81" spans="1:7" s="99" customFormat="1" ht="22.5">
      <c r="A81" s="33" t="s">
        <v>111</v>
      </c>
      <c r="B81" s="34" t="s">
        <v>113</v>
      </c>
      <c r="C81" s="35" t="s">
        <v>57</v>
      </c>
      <c r="D81" s="56">
        <v>520</v>
      </c>
      <c r="E81" s="57">
        <v>1.85</v>
      </c>
      <c r="F81" s="57">
        <f t="shared" si="0"/>
        <v>962</v>
      </c>
      <c r="G81" s="57"/>
    </row>
    <row r="82" spans="1:7" s="99" customFormat="1">
      <c r="A82" s="33"/>
      <c r="B82" s="34"/>
      <c r="C82" s="35"/>
      <c r="D82" s="56"/>
      <c r="E82" s="57"/>
      <c r="F82" s="57">
        <f t="shared" si="0"/>
        <v>0</v>
      </c>
      <c r="G82" s="57"/>
    </row>
    <row r="83" spans="1:7" s="99" customFormat="1">
      <c r="A83" s="33"/>
      <c r="B83" s="115" t="s">
        <v>45</v>
      </c>
      <c r="C83" s="35"/>
      <c r="D83" s="56"/>
      <c r="E83" s="57"/>
      <c r="F83" s="57">
        <f t="shared" si="0"/>
        <v>0</v>
      </c>
      <c r="G83" s="58">
        <f>SUM(F79:F81)</f>
        <v>3357.75</v>
      </c>
    </row>
    <row r="84" spans="1:7" s="99" customFormat="1">
      <c r="A84" s="33"/>
      <c r="B84" s="34"/>
      <c r="C84" s="35"/>
      <c r="D84" s="56">
        <v>0</v>
      </c>
      <c r="E84" s="57"/>
      <c r="F84" s="57">
        <f t="shared" si="0"/>
        <v>0</v>
      </c>
      <c r="G84" s="57"/>
    </row>
    <row r="85" spans="1:7" s="99" customFormat="1">
      <c r="A85" s="33">
        <v>5</v>
      </c>
      <c r="B85" s="34" t="s">
        <v>71</v>
      </c>
      <c r="C85" s="35"/>
      <c r="D85" s="56"/>
      <c r="E85" s="57"/>
      <c r="F85" s="57">
        <f t="shared" si="0"/>
        <v>0</v>
      </c>
      <c r="G85" s="57"/>
    </row>
    <row r="86" spans="1:7" s="99" customFormat="1">
      <c r="A86" s="33"/>
      <c r="B86" s="34"/>
      <c r="C86" s="35"/>
      <c r="D86" s="56">
        <v>0</v>
      </c>
      <c r="E86" s="57"/>
      <c r="F86" s="57">
        <f t="shared" si="0"/>
        <v>0</v>
      </c>
      <c r="G86" s="58"/>
    </row>
    <row r="87" spans="1:7" s="99" customFormat="1" ht="67.5">
      <c r="A87" s="33" t="s">
        <v>30</v>
      </c>
      <c r="B87" s="34" t="s">
        <v>72</v>
      </c>
      <c r="C87" s="35" t="s">
        <v>57</v>
      </c>
      <c r="D87" s="56">
        <v>40</v>
      </c>
      <c r="E87" s="57">
        <v>4.5</v>
      </c>
      <c r="F87" s="57">
        <f t="shared" si="0"/>
        <v>180</v>
      </c>
      <c r="G87" s="57"/>
    </row>
    <row r="88" spans="1:7" s="99" customFormat="1">
      <c r="A88" s="33"/>
      <c r="B88" s="34"/>
      <c r="C88" s="35"/>
      <c r="D88" s="56">
        <v>0</v>
      </c>
      <c r="E88" s="57"/>
      <c r="F88" s="57">
        <f t="shared" si="0"/>
        <v>0</v>
      </c>
      <c r="G88" s="57"/>
    </row>
    <row r="89" spans="1:7" s="99" customFormat="1" ht="56.25">
      <c r="A89" s="33" t="s">
        <v>31</v>
      </c>
      <c r="B89" s="34" t="s">
        <v>75</v>
      </c>
      <c r="C89" s="35" t="s">
        <v>57</v>
      </c>
      <c r="D89" s="56">
        <v>40</v>
      </c>
      <c r="E89" s="57">
        <v>8.5</v>
      </c>
      <c r="F89" s="57">
        <f t="shared" si="0"/>
        <v>340</v>
      </c>
      <c r="G89" s="58"/>
    </row>
    <row r="90" spans="1:7" s="99" customFormat="1">
      <c r="A90" s="33"/>
      <c r="B90" s="34"/>
      <c r="C90" s="35"/>
      <c r="D90" s="101">
        <v>0</v>
      </c>
      <c r="E90" s="57"/>
      <c r="F90" s="57">
        <f t="shared" ref="F90:F109" si="1">ROUND(D90*E90,2)</f>
        <v>0</v>
      </c>
      <c r="G90" s="87"/>
    </row>
    <row r="91" spans="1:7" s="99" customFormat="1" ht="67.5">
      <c r="A91" s="33" t="s">
        <v>32</v>
      </c>
      <c r="B91" s="34" t="s">
        <v>76</v>
      </c>
      <c r="C91" s="35" t="s">
        <v>33</v>
      </c>
      <c r="D91" s="100">
        <v>4</v>
      </c>
      <c r="E91" s="57">
        <v>125</v>
      </c>
      <c r="F91" s="57">
        <f t="shared" si="1"/>
        <v>500</v>
      </c>
      <c r="G91" s="87"/>
    </row>
    <row r="92" spans="1:7" s="99" customFormat="1">
      <c r="A92" s="33"/>
      <c r="B92" s="34"/>
      <c r="C92" s="35"/>
      <c r="D92" s="100"/>
      <c r="E92" s="57"/>
      <c r="F92" s="57">
        <f t="shared" si="1"/>
        <v>0</v>
      </c>
      <c r="G92" s="87"/>
    </row>
    <row r="93" spans="1:7" s="99" customFormat="1">
      <c r="A93" s="33"/>
      <c r="B93" s="115" t="s">
        <v>36</v>
      </c>
      <c r="C93" s="35"/>
      <c r="D93" s="100"/>
      <c r="E93" s="57"/>
      <c r="F93" s="57">
        <f t="shared" si="1"/>
        <v>0</v>
      </c>
      <c r="G93" s="58">
        <f>SUM(F87:F91)</f>
        <v>1020</v>
      </c>
    </row>
    <row r="94" spans="1:7" s="99" customFormat="1">
      <c r="A94" s="33"/>
      <c r="B94" s="34"/>
      <c r="C94" s="35"/>
      <c r="D94" s="101"/>
      <c r="E94" s="57"/>
      <c r="F94" s="57">
        <f t="shared" si="1"/>
        <v>0</v>
      </c>
      <c r="G94" s="87"/>
    </row>
    <row r="95" spans="1:7" s="99" customFormat="1">
      <c r="A95" s="33">
        <v>6</v>
      </c>
      <c r="B95" s="34" t="s">
        <v>34</v>
      </c>
      <c r="C95" s="35"/>
      <c r="D95" s="101"/>
      <c r="E95" s="57"/>
      <c r="F95" s="57">
        <f t="shared" si="1"/>
        <v>0</v>
      </c>
      <c r="G95" s="87"/>
    </row>
    <row r="96" spans="1:7" s="99" customFormat="1">
      <c r="A96" s="33"/>
      <c r="B96" s="34"/>
      <c r="C96" s="35"/>
      <c r="D96" s="101"/>
      <c r="E96" s="57"/>
      <c r="F96" s="57">
        <f t="shared" si="1"/>
        <v>0</v>
      </c>
      <c r="G96" s="87"/>
    </row>
    <row r="97" spans="1:7" s="99" customFormat="1" ht="55.5" customHeight="1">
      <c r="A97" s="33" t="s">
        <v>114</v>
      </c>
      <c r="B97" s="34" t="s">
        <v>77</v>
      </c>
      <c r="C97" s="35" t="s">
        <v>33</v>
      </c>
      <c r="D97" s="101">
        <v>45</v>
      </c>
      <c r="E97" s="57">
        <v>18</v>
      </c>
      <c r="F97" s="57">
        <f t="shared" si="1"/>
        <v>810</v>
      </c>
      <c r="G97" s="87"/>
    </row>
    <row r="98" spans="1:7" s="99" customFormat="1">
      <c r="A98" s="33"/>
      <c r="B98" s="34"/>
      <c r="C98" s="35"/>
      <c r="D98" s="101">
        <v>0</v>
      </c>
      <c r="E98" s="57"/>
      <c r="F98" s="57">
        <f t="shared" si="1"/>
        <v>0</v>
      </c>
      <c r="G98" s="87"/>
    </row>
    <row r="99" spans="1:7" s="99" customFormat="1">
      <c r="A99" s="33" t="s">
        <v>115</v>
      </c>
      <c r="B99" s="34" t="s">
        <v>73</v>
      </c>
      <c r="C99" s="35" t="s">
        <v>33</v>
      </c>
      <c r="D99" s="101">
        <v>45</v>
      </c>
      <c r="E99" s="57">
        <v>18</v>
      </c>
      <c r="F99" s="57">
        <f t="shared" si="1"/>
        <v>810</v>
      </c>
      <c r="G99" s="87"/>
    </row>
    <row r="100" spans="1:7" s="99" customFormat="1">
      <c r="A100" s="33"/>
      <c r="B100" s="34"/>
      <c r="C100" s="35"/>
      <c r="D100" s="101">
        <v>0</v>
      </c>
      <c r="E100" s="57"/>
      <c r="F100" s="57">
        <f t="shared" si="1"/>
        <v>0</v>
      </c>
      <c r="G100" s="87"/>
    </row>
    <row r="101" spans="1:7" s="99" customFormat="1">
      <c r="A101" s="33" t="s">
        <v>116</v>
      </c>
      <c r="B101" s="34" t="s">
        <v>78</v>
      </c>
      <c r="C101" s="35" t="s">
        <v>33</v>
      </c>
      <c r="D101" s="101">
        <v>15</v>
      </c>
      <c r="E101" s="57">
        <v>10</v>
      </c>
      <c r="F101" s="57">
        <f t="shared" si="1"/>
        <v>150</v>
      </c>
      <c r="G101" s="87"/>
    </row>
    <row r="102" spans="1:7" s="99" customFormat="1">
      <c r="A102" s="33"/>
      <c r="B102" s="34"/>
      <c r="C102" s="35"/>
      <c r="D102" s="101">
        <v>0</v>
      </c>
      <c r="E102" s="57"/>
      <c r="F102" s="57">
        <f t="shared" si="1"/>
        <v>0</v>
      </c>
      <c r="G102" s="87"/>
    </row>
    <row r="103" spans="1:7" s="99" customFormat="1">
      <c r="A103" s="33" t="s">
        <v>117</v>
      </c>
      <c r="B103" s="34" t="s">
        <v>79</v>
      </c>
      <c r="C103" s="35" t="s">
        <v>33</v>
      </c>
      <c r="D103" s="101">
        <v>20</v>
      </c>
      <c r="E103" s="57">
        <v>10</v>
      </c>
      <c r="F103" s="57">
        <f t="shared" si="1"/>
        <v>200</v>
      </c>
      <c r="G103" s="87"/>
    </row>
    <row r="104" spans="1:7" s="99" customFormat="1">
      <c r="A104" s="33"/>
      <c r="B104" s="34"/>
      <c r="C104" s="35"/>
      <c r="D104" s="101">
        <v>0</v>
      </c>
      <c r="E104" s="57"/>
      <c r="F104" s="57">
        <f t="shared" si="1"/>
        <v>0</v>
      </c>
      <c r="G104" s="87"/>
    </row>
    <row r="105" spans="1:7" s="99" customFormat="1">
      <c r="A105" s="33" t="s">
        <v>118</v>
      </c>
      <c r="B105" s="34" t="s">
        <v>80</v>
      </c>
      <c r="C105" s="35" t="s">
        <v>33</v>
      </c>
      <c r="D105" s="100">
        <v>8</v>
      </c>
      <c r="E105" s="57">
        <v>40</v>
      </c>
      <c r="F105" s="57">
        <f t="shared" si="1"/>
        <v>320</v>
      </c>
      <c r="G105" s="87"/>
    </row>
    <row r="106" spans="1:7" s="99" customFormat="1">
      <c r="A106" s="33"/>
      <c r="B106" s="34"/>
      <c r="C106" s="35"/>
      <c r="D106" s="100">
        <v>0</v>
      </c>
      <c r="E106" s="57"/>
      <c r="F106" s="57">
        <f t="shared" si="1"/>
        <v>0</v>
      </c>
      <c r="G106" s="58"/>
    </row>
    <row r="107" spans="1:7" s="99" customFormat="1" ht="90">
      <c r="A107" s="33" t="s">
        <v>119</v>
      </c>
      <c r="B107" s="34" t="s">
        <v>81</v>
      </c>
      <c r="C107" s="35" t="s">
        <v>33</v>
      </c>
      <c r="D107" s="100">
        <v>20</v>
      </c>
      <c r="E107" s="57">
        <v>550</v>
      </c>
      <c r="F107" s="57">
        <f t="shared" si="1"/>
        <v>11000</v>
      </c>
      <c r="G107" s="87"/>
    </row>
    <row r="108" spans="1:7" s="99" customFormat="1">
      <c r="A108" s="33"/>
      <c r="B108" s="34"/>
      <c r="C108" s="35"/>
      <c r="D108" s="100"/>
      <c r="E108" s="57"/>
      <c r="F108" s="57">
        <f t="shared" si="1"/>
        <v>0</v>
      </c>
      <c r="G108" s="87"/>
    </row>
    <row r="109" spans="1:7" s="99" customFormat="1" ht="78.75">
      <c r="A109" s="33" t="s">
        <v>120</v>
      </c>
      <c r="B109" s="34" t="s">
        <v>123</v>
      </c>
      <c r="C109" s="35" t="s">
        <v>33</v>
      </c>
      <c r="D109" s="100">
        <v>6</v>
      </c>
      <c r="E109" s="57">
        <v>180</v>
      </c>
      <c r="F109" s="57">
        <f t="shared" si="1"/>
        <v>1080</v>
      </c>
      <c r="G109" s="58"/>
    </row>
    <row r="110" spans="1:7" s="99" customFormat="1">
      <c r="A110" s="33"/>
      <c r="B110" s="88"/>
      <c r="C110" s="35"/>
      <c r="D110" s="100"/>
      <c r="E110" s="87"/>
      <c r="F110" s="85"/>
      <c r="G110" s="58"/>
    </row>
    <row r="111" spans="1:7" s="99" customFormat="1">
      <c r="A111" s="33"/>
      <c r="B111" s="115" t="s">
        <v>121</v>
      </c>
      <c r="C111" s="35"/>
      <c r="D111" s="100"/>
      <c r="E111" s="87"/>
      <c r="F111" s="85"/>
      <c r="G111" s="58">
        <f>SUM(F97:F109)</f>
        <v>14370</v>
      </c>
    </row>
    <row r="112" spans="1:7" s="99" customFormat="1">
      <c r="A112" s="33"/>
      <c r="B112" s="88"/>
      <c r="C112" s="35"/>
      <c r="D112" s="100"/>
      <c r="E112" s="87"/>
      <c r="F112" s="85"/>
      <c r="G112" s="58"/>
    </row>
    <row r="113" spans="1:7" s="99" customFormat="1">
      <c r="A113" s="33"/>
      <c r="B113" s="88"/>
      <c r="C113" s="35"/>
      <c r="D113" s="100"/>
      <c r="E113" s="87"/>
      <c r="F113" s="85"/>
      <c r="G113" s="58"/>
    </row>
    <row r="114" spans="1:7" s="99" customFormat="1">
      <c r="A114" s="33"/>
      <c r="B114" s="88"/>
      <c r="C114" s="35"/>
      <c r="D114" s="100"/>
      <c r="E114" s="87"/>
      <c r="F114" s="85" t="s">
        <v>122</v>
      </c>
      <c r="G114" s="58">
        <f>SUM(G8:G111)</f>
        <v>238665.5</v>
      </c>
    </row>
    <row r="115" spans="1:7" s="99" customFormat="1">
      <c r="A115" s="102"/>
      <c r="B115" s="103"/>
      <c r="C115" s="104"/>
      <c r="D115" s="105"/>
      <c r="E115" s="106"/>
      <c r="F115" s="52"/>
      <c r="G115" s="106"/>
    </row>
  </sheetData>
  <mergeCells count="4">
    <mergeCell ref="A5:B5"/>
    <mergeCell ref="E5:G5"/>
    <mergeCell ref="A1:G2"/>
    <mergeCell ref="B3:G3"/>
  </mergeCells>
  <conditionalFormatting sqref="F6:G7 A6:C7 D5:E7 E8:E109">
    <cfRule type="cellIs" dxfId="1" priority="3" stopIfTrue="1" operator="equal">
      <formula>0</formula>
    </cfRule>
  </conditionalFormatting>
  <pageMargins left="0.55118110236220474" right="0.11811023622047245" top="1.6535433070866143" bottom="0.74803149606299213" header="0.19685039370078741" footer="0.31496062992125984"/>
  <pageSetup paperSize="9" scale="90" orientation="portrait" r:id="rId1"/>
  <headerFooter>
    <oddHeader xml:space="preserve">&amp;C&amp;G
MUNICÍPIO DA NAZARÉ - CÂMARA MUNICIPAL 
Divisão de Planeamento e Urbanismo
</oddHeader>
    <oddFooter>&amp;C&amp;8&amp;A&amp;R&amp;8Página &amp;P</oddFooter>
  </headerFooter>
  <legacyDrawingHF r:id="rId2"/>
</worksheet>
</file>

<file path=xl/worksheets/sheet3.xml><?xml version="1.0" encoding="utf-8"?>
<worksheet xmlns="http://schemas.openxmlformats.org/spreadsheetml/2006/main" xmlns:r="http://schemas.openxmlformats.org/officeDocument/2006/relationships">
  <dimension ref="A1:G55"/>
  <sheetViews>
    <sheetView showZeros="0" showWhiteSpace="0" zoomScale="145" zoomScaleNormal="145" zoomScalePageLayoutView="115" workbookViewId="0">
      <pane xSplit="7" ySplit="6" topLeftCell="H7" activePane="bottomRight" state="frozen"/>
      <selection pane="topRight" activeCell="H1" sqref="H1"/>
      <selection pane="bottomLeft" activeCell="A7" sqref="A7"/>
      <selection pane="bottomRight" sqref="A1:G2"/>
    </sheetView>
  </sheetViews>
  <sheetFormatPr defaultRowHeight="12.75"/>
  <cols>
    <col min="1" max="1" width="9" style="4" customWidth="1"/>
    <col min="2" max="2" width="40.28515625" style="6" customWidth="1"/>
    <col min="3" max="3" width="5.140625" style="2" customWidth="1"/>
    <col min="4" max="4" width="10.5703125" style="2" customWidth="1"/>
    <col min="5" max="5" width="11.42578125" style="8" customWidth="1"/>
    <col min="6" max="7" width="13.85546875" style="8" customWidth="1"/>
    <col min="9" max="9" width="9" bestFit="1" customWidth="1"/>
    <col min="10" max="10" width="10.5703125" customWidth="1"/>
    <col min="11" max="11" width="11.85546875" bestFit="1" customWidth="1"/>
    <col min="15" max="15" width="10.140625" bestFit="1" customWidth="1"/>
  </cols>
  <sheetData>
    <row r="1" spans="1:7" ht="15.75" customHeight="1">
      <c r="A1" s="124" t="s">
        <v>35</v>
      </c>
      <c r="B1" s="124"/>
      <c r="C1" s="124"/>
      <c r="D1" s="124"/>
      <c r="E1" s="124"/>
      <c r="F1" s="124"/>
      <c r="G1" s="124"/>
    </row>
    <row r="2" spans="1:7" ht="15.75" customHeight="1">
      <c r="A2" s="124"/>
      <c r="B2" s="124"/>
      <c r="C2" s="124"/>
      <c r="D2" s="124"/>
      <c r="E2" s="124"/>
      <c r="F2" s="124"/>
      <c r="G2" s="124"/>
    </row>
    <row r="3" spans="1:7" ht="30" customHeight="1">
      <c r="A3" s="86" t="s">
        <v>13</v>
      </c>
      <c r="B3" s="125" t="str">
        <f>'Mapa Medições'!B3:L3</f>
        <v>REABILITAÇÃO DA MARGINAL DA NAZARÉ - REQUALIFICAÇÃO DA AVENIDA MANUEL REMÍGIO (TROÇO ENTRE A RUA DAS HORTAS E A RUA LANCE DO FERRO MORTO)</v>
      </c>
      <c r="C3" s="125"/>
      <c r="D3" s="125"/>
      <c r="E3" s="125"/>
      <c r="F3" s="125"/>
      <c r="G3" s="125"/>
    </row>
    <row r="4" spans="1:7">
      <c r="A4" s="3"/>
      <c r="B4" s="5"/>
      <c r="C4" s="1"/>
      <c r="D4" s="1"/>
      <c r="E4" s="7"/>
      <c r="F4" s="7"/>
      <c r="G4" s="7"/>
    </row>
    <row r="5" spans="1:7" ht="16.5" customHeight="1">
      <c r="A5" s="128"/>
      <c r="B5" s="128"/>
      <c r="C5" s="9"/>
      <c r="D5" s="10"/>
      <c r="E5" s="129"/>
      <c r="F5" s="130"/>
      <c r="G5" s="131"/>
    </row>
    <row r="6" spans="1:7" ht="16.5" customHeight="1">
      <c r="A6" s="59" t="s">
        <v>3</v>
      </c>
      <c r="B6" s="60" t="s">
        <v>0</v>
      </c>
      <c r="C6" s="61"/>
      <c r="D6" s="62"/>
      <c r="E6" s="62"/>
      <c r="F6" s="63"/>
      <c r="G6" s="64" t="s">
        <v>29</v>
      </c>
    </row>
    <row r="7" spans="1:7">
      <c r="A7" s="15"/>
      <c r="B7" s="16"/>
      <c r="C7" s="17"/>
      <c r="D7" s="18"/>
      <c r="E7" s="65"/>
      <c r="F7" s="65"/>
      <c r="G7" s="66"/>
    </row>
    <row r="8" spans="1:7">
      <c r="A8" s="75"/>
      <c r="B8" s="76"/>
      <c r="C8" s="77"/>
      <c r="D8" s="67"/>
      <c r="E8" s="68"/>
      <c r="F8" s="68"/>
      <c r="G8" s="78"/>
    </row>
    <row r="9" spans="1:7">
      <c r="A9" s="74">
        <v>1</v>
      </c>
      <c r="B9" s="79" t="s">
        <v>38</v>
      </c>
      <c r="C9" s="69"/>
      <c r="D9" s="70"/>
      <c r="E9" s="71"/>
      <c r="F9" s="71">
        <f>ROUND(D9*E9,2)</f>
        <v>0</v>
      </c>
      <c r="G9" s="80">
        <f>Orçamento!G25</f>
        <v>7900</v>
      </c>
    </row>
    <row r="10" spans="1:7">
      <c r="A10" s="74"/>
      <c r="B10" s="79"/>
      <c r="C10" s="69"/>
      <c r="D10" s="70"/>
      <c r="E10" s="71"/>
      <c r="F10" s="71"/>
      <c r="G10" s="80"/>
    </row>
    <row r="11" spans="1:7">
      <c r="A11" s="74">
        <v>2</v>
      </c>
      <c r="B11" s="79" t="s">
        <v>54</v>
      </c>
      <c r="C11" s="69"/>
      <c r="D11" s="70"/>
      <c r="E11" s="71"/>
      <c r="F11" s="71">
        <f t="shared" ref="F11:F15" si="0">ROUND(D11*E11,2)</f>
        <v>0</v>
      </c>
      <c r="G11" s="80">
        <f>Orçamento!G37</f>
        <v>15728.75</v>
      </c>
    </row>
    <row r="12" spans="1:7">
      <c r="A12" s="74"/>
      <c r="B12" s="79"/>
      <c r="C12" s="69"/>
      <c r="D12" s="70"/>
      <c r="E12" s="71"/>
      <c r="F12" s="71"/>
      <c r="G12" s="80"/>
    </row>
    <row r="13" spans="1:7">
      <c r="A13" s="74">
        <v>3</v>
      </c>
      <c r="B13" s="79" t="s">
        <v>64</v>
      </c>
      <c r="C13" s="69"/>
      <c r="D13" s="70"/>
      <c r="E13" s="71"/>
      <c r="F13" s="71">
        <f t="shared" si="0"/>
        <v>0</v>
      </c>
      <c r="G13" s="80">
        <f>Orçamento!G73</f>
        <v>196289</v>
      </c>
    </row>
    <row r="14" spans="1:7">
      <c r="A14" s="74"/>
      <c r="B14" s="79"/>
      <c r="C14" s="69"/>
      <c r="D14" s="70"/>
      <c r="E14" s="71"/>
      <c r="F14" s="71"/>
      <c r="G14" s="80"/>
    </row>
    <row r="15" spans="1:7">
      <c r="A15" s="74">
        <v>4</v>
      </c>
      <c r="B15" s="79" t="s">
        <v>108</v>
      </c>
      <c r="C15" s="69"/>
      <c r="D15" s="70"/>
      <c r="E15" s="71"/>
      <c r="F15" s="71">
        <f t="shared" si="0"/>
        <v>0</v>
      </c>
      <c r="G15" s="80">
        <f>Orçamento!G83</f>
        <v>3357.75</v>
      </c>
    </row>
    <row r="16" spans="1:7">
      <c r="A16" s="74"/>
      <c r="B16" s="79"/>
      <c r="C16" s="69"/>
      <c r="D16" s="70"/>
      <c r="E16" s="71"/>
      <c r="F16" s="71">
        <f t="shared" ref="F16:F55" si="1">ROUND(D16*E16,2)</f>
        <v>0</v>
      </c>
      <c r="G16" s="80"/>
    </row>
    <row r="17" spans="1:7">
      <c r="A17" s="74">
        <v>5</v>
      </c>
      <c r="B17" s="79" t="s">
        <v>71</v>
      </c>
      <c r="C17" s="69"/>
      <c r="D17" s="70"/>
      <c r="E17" s="71"/>
      <c r="F17" s="71">
        <f t="shared" si="1"/>
        <v>0</v>
      </c>
      <c r="G17" s="80">
        <f>Orçamento!G93</f>
        <v>1020</v>
      </c>
    </row>
    <row r="18" spans="1:7">
      <c r="A18" s="74"/>
      <c r="B18" s="79"/>
      <c r="C18" s="69"/>
      <c r="D18" s="70"/>
      <c r="E18" s="71"/>
      <c r="F18" s="71">
        <f t="shared" si="1"/>
        <v>0</v>
      </c>
      <c r="G18" s="80"/>
    </row>
    <row r="19" spans="1:7">
      <c r="A19" s="74">
        <v>6</v>
      </c>
      <c r="B19" s="79" t="s">
        <v>34</v>
      </c>
      <c r="C19" s="69"/>
      <c r="D19" s="70"/>
      <c r="E19" s="71"/>
      <c r="F19" s="71">
        <f t="shared" si="1"/>
        <v>0</v>
      </c>
      <c r="G19" s="80">
        <f>Orçamento!G111</f>
        <v>14370</v>
      </c>
    </row>
    <row r="20" spans="1:7">
      <c r="A20" s="74"/>
      <c r="B20" s="79"/>
      <c r="C20" s="69"/>
      <c r="D20" s="70"/>
      <c r="E20" s="71"/>
      <c r="F20" s="71">
        <f t="shared" si="1"/>
        <v>0</v>
      </c>
      <c r="G20" s="80"/>
    </row>
    <row r="21" spans="1:7">
      <c r="A21" s="74"/>
      <c r="B21" s="79"/>
      <c r="C21" s="69"/>
      <c r="D21" s="70"/>
      <c r="E21" s="71"/>
      <c r="F21" s="71">
        <f t="shared" si="1"/>
        <v>0</v>
      </c>
      <c r="G21" s="80">
        <f>Orçamento!G67</f>
        <v>0</v>
      </c>
    </row>
    <row r="22" spans="1:7">
      <c r="A22" s="74"/>
      <c r="B22" s="79"/>
      <c r="C22" s="69"/>
      <c r="D22" s="70"/>
      <c r="E22" s="71"/>
      <c r="F22" s="71">
        <f t="shared" si="1"/>
        <v>0</v>
      </c>
      <c r="G22" s="80"/>
    </row>
    <row r="23" spans="1:7">
      <c r="A23" s="74"/>
      <c r="B23" s="79"/>
      <c r="C23" s="69"/>
      <c r="D23" s="70"/>
      <c r="E23" s="71"/>
      <c r="F23" s="71">
        <f t="shared" si="1"/>
        <v>0</v>
      </c>
      <c r="G23" s="80">
        <f>Orçamento!G95</f>
        <v>0</v>
      </c>
    </row>
    <row r="24" spans="1:7">
      <c r="A24" s="74"/>
      <c r="B24" s="79"/>
      <c r="C24" s="69"/>
      <c r="D24" s="70"/>
      <c r="E24" s="71"/>
      <c r="F24" s="71">
        <f t="shared" si="1"/>
        <v>0</v>
      </c>
      <c r="G24" s="80"/>
    </row>
    <row r="25" spans="1:7">
      <c r="A25" s="74"/>
      <c r="B25" s="79"/>
      <c r="C25" s="69"/>
      <c r="D25" s="70"/>
      <c r="E25" s="71"/>
      <c r="F25" s="71"/>
      <c r="G25" s="80"/>
    </row>
    <row r="26" spans="1:7">
      <c r="A26" s="74"/>
      <c r="B26" s="79"/>
      <c r="C26" s="69"/>
      <c r="D26" s="70"/>
      <c r="E26" s="71"/>
      <c r="F26" s="71"/>
      <c r="G26" s="80"/>
    </row>
    <row r="27" spans="1:7">
      <c r="A27" s="74"/>
      <c r="B27" s="79"/>
      <c r="C27" s="69"/>
      <c r="D27" s="70"/>
      <c r="E27" s="71"/>
      <c r="F27" s="71"/>
      <c r="G27" s="80"/>
    </row>
    <row r="28" spans="1:7">
      <c r="A28" s="74"/>
      <c r="B28" s="79"/>
      <c r="C28" s="69"/>
      <c r="D28" s="70"/>
      <c r="E28" s="71"/>
      <c r="F28" s="71"/>
      <c r="G28" s="80"/>
    </row>
    <row r="29" spans="1:7">
      <c r="A29" s="74"/>
      <c r="B29" s="79"/>
      <c r="C29" s="69"/>
      <c r="D29" s="70"/>
      <c r="E29" s="71"/>
      <c r="F29" s="71"/>
      <c r="G29" s="80"/>
    </row>
    <row r="30" spans="1:7">
      <c r="A30" s="74"/>
      <c r="B30" s="79"/>
      <c r="C30" s="69"/>
      <c r="D30" s="70"/>
      <c r="E30" s="71"/>
      <c r="F30" s="71"/>
      <c r="G30" s="80"/>
    </row>
    <row r="31" spans="1:7">
      <c r="A31" s="74"/>
      <c r="B31" s="79"/>
      <c r="C31" s="69"/>
      <c r="D31" s="70"/>
      <c r="E31" s="71"/>
      <c r="F31" s="71"/>
      <c r="G31" s="80"/>
    </row>
    <row r="32" spans="1:7">
      <c r="A32" s="74"/>
      <c r="B32" s="79"/>
      <c r="C32" s="69"/>
      <c r="D32" s="70"/>
      <c r="E32" s="71"/>
      <c r="F32" s="71"/>
      <c r="G32" s="80"/>
    </row>
    <row r="33" spans="1:7">
      <c r="A33" s="74"/>
      <c r="B33" s="79"/>
      <c r="C33" s="69"/>
      <c r="D33" s="70"/>
      <c r="E33" s="71"/>
      <c r="F33" s="71"/>
      <c r="G33" s="80"/>
    </row>
    <row r="34" spans="1:7">
      <c r="A34" s="74"/>
      <c r="B34" s="79"/>
      <c r="C34" s="69"/>
      <c r="D34" s="70"/>
      <c r="E34" s="71"/>
      <c r="F34" s="71"/>
      <c r="G34" s="80"/>
    </row>
    <row r="35" spans="1:7">
      <c r="A35" s="74"/>
      <c r="B35" s="79"/>
      <c r="C35" s="69"/>
      <c r="D35" s="70"/>
      <c r="E35" s="71"/>
      <c r="F35" s="71"/>
      <c r="G35" s="80"/>
    </row>
    <row r="36" spans="1:7">
      <c r="A36" s="74"/>
      <c r="B36" s="79"/>
      <c r="C36" s="69"/>
      <c r="D36" s="70"/>
      <c r="E36" s="71"/>
      <c r="F36" s="71"/>
      <c r="G36" s="80"/>
    </row>
    <row r="37" spans="1:7">
      <c r="A37" s="74"/>
      <c r="B37" s="79"/>
      <c r="C37" s="69"/>
      <c r="D37" s="70"/>
      <c r="E37" s="71"/>
      <c r="F37" s="71"/>
      <c r="G37" s="80"/>
    </row>
    <row r="38" spans="1:7">
      <c r="A38" s="74"/>
      <c r="B38" s="79"/>
      <c r="C38" s="69"/>
      <c r="D38" s="70"/>
      <c r="E38" s="71"/>
      <c r="F38" s="71"/>
      <c r="G38" s="80"/>
    </row>
    <row r="39" spans="1:7">
      <c r="A39" s="74"/>
      <c r="B39" s="79"/>
      <c r="C39" s="69"/>
      <c r="D39" s="70"/>
      <c r="E39" s="71"/>
      <c r="F39" s="71"/>
      <c r="G39" s="80"/>
    </row>
    <row r="40" spans="1:7">
      <c r="A40" s="74"/>
      <c r="B40" s="79"/>
      <c r="C40" s="69"/>
      <c r="D40" s="70"/>
      <c r="E40" s="71"/>
      <c r="F40" s="71"/>
      <c r="G40" s="80"/>
    </row>
    <row r="41" spans="1:7">
      <c r="A41" s="74"/>
      <c r="B41" s="79"/>
      <c r="C41" s="69"/>
      <c r="D41" s="70"/>
      <c r="E41" s="71"/>
      <c r="F41" s="71"/>
      <c r="G41" s="84"/>
    </row>
    <row r="42" spans="1:7">
      <c r="A42" s="74"/>
      <c r="B42" s="79"/>
      <c r="C42" s="69"/>
      <c r="D42" s="70"/>
      <c r="E42" s="71"/>
      <c r="F42" s="71" t="s">
        <v>37</v>
      </c>
      <c r="G42" s="89">
        <f>SUM(G9:G41)</f>
        <v>238665.5</v>
      </c>
    </row>
    <row r="43" spans="1:7">
      <c r="A43" s="74"/>
      <c r="B43" s="79"/>
      <c r="C43" s="69"/>
      <c r="D43" s="70"/>
      <c r="E43" s="71"/>
      <c r="F43" s="71">
        <f t="shared" si="1"/>
        <v>0</v>
      </c>
      <c r="G43" s="80"/>
    </row>
    <row r="44" spans="1:7">
      <c r="A44" s="74"/>
      <c r="B44" s="79"/>
      <c r="C44" s="69"/>
      <c r="D44" s="70"/>
      <c r="E44" s="71"/>
      <c r="F44" s="71">
        <f t="shared" si="1"/>
        <v>0</v>
      </c>
      <c r="G44" s="80"/>
    </row>
    <row r="45" spans="1:7">
      <c r="A45" s="74"/>
      <c r="B45" s="79"/>
      <c r="C45" s="69"/>
      <c r="D45" s="70"/>
      <c r="E45" s="71"/>
      <c r="F45" s="71">
        <f t="shared" si="1"/>
        <v>0</v>
      </c>
      <c r="G45" s="80"/>
    </row>
    <row r="46" spans="1:7">
      <c r="A46" s="74"/>
      <c r="B46" s="79"/>
      <c r="C46" s="69"/>
      <c r="D46" s="70"/>
      <c r="E46" s="71"/>
      <c r="F46" s="71">
        <f t="shared" si="1"/>
        <v>0</v>
      </c>
      <c r="G46" s="80"/>
    </row>
    <row r="47" spans="1:7" ht="24.75" customHeight="1">
      <c r="A47" s="74"/>
      <c r="B47" s="132" t="s">
        <v>85</v>
      </c>
      <c r="C47" s="132"/>
      <c r="D47" s="132"/>
      <c r="E47" s="132"/>
      <c r="F47" s="132"/>
      <c r="G47" s="80"/>
    </row>
    <row r="48" spans="1:7">
      <c r="A48" s="74"/>
      <c r="B48" s="79"/>
      <c r="C48" s="69"/>
      <c r="D48" s="70"/>
      <c r="E48" s="71"/>
      <c r="F48" s="71">
        <f t="shared" si="1"/>
        <v>0</v>
      </c>
      <c r="G48" s="80"/>
    </row>
    <row r="49" spans="1:7">
      <c r="A49" s="74"/>
      <c r="B49" s="79"/>
      <c r="C49" s="69"/>
      <c r="D49" s="70"/>
      <c r="E49" s="71"/>
      <c r="F49" s="71">
        <f t="shared" si="1"/>
        <v>0</v>
      </c>
      <c r="G49" s="80"/>
    </row>
    <row r="50" spans="1:7">
      <c r="A50" s="74"/>
      <c r="B50" s="79"/>
      <c r="C50" s="69"/>
      <c r="D50" s="70"/>
      <c r="E50" s="71"/>
      <c r="F50" s="71">
        <f t="shared" si="1"/>
        <v>0</v>
      </c>
      <c r="G50" s="80"/>
    </row>
    <row r="51" spans="1:7">
      <c r="A51" s="74"/>
      <c r="B51" s="79"/>
      <c r="C51" s="69"/>
      <c r="D51" s="70"/>
      <c r="E51" s="71"/>
      <c r="F51" s="71">
        <f t="shared" si="1"/>
        <v>0</v>
      </c>
      <c r="G51" s="80"/>
    </row>
    <row r="52" spans="1:7">
      <c r="A52" s="74"/>
      <c r="B52" s="79"/>
      <c r="C52" s="69"/>
      <c r="D52" s="70"/>
      <c r="E52" s="71"/>
      <c r="F52" s="71">
        <f t="shared" si="1"/>
        <v>0</v>
      </c>
      <c r="G52" s="80"/>
    </row>
    <row r="53" spans="1:7">
      <c r="A53" s="74"/>
      <c r="B53" s="79"/>
      <c r="C53" s="69"/>
      <c r="D53" s="70"/>
      <c r="E53" s="71"/>
      <c r="F53" s="71">
        <f t="shared" si="1"/>
        <v>0</v>
      </c>
      <c r="G53" s="80"/>
    </row>
    <row r="54" spans="1:7">
      <c r="A54" s="74"/>
      <c r="B54" s="79"/>
      <c r="C54" s="69"/>
      <c r="D54" s="70"/>
      <c r="E54" s="71"/>
      <c r="F54" s="71">
        <f t="shared" si="1"/>
        <v>0</v>
      </c>
      <c r="G54" s="80"/>
    </row>
    <row r="55" spans="1:7">
      <c r="A55" s="81"/>
      <c r="B55" s="82"/>
      <c r="C55" s="83"/>
      <c r="D55" s="72"/>
      <c r="E55" s="73"/>
      <c r="F55" s="73">
        <f t="shared" si="1"/>
        <v>0</v>
      </c>
      <c r="G55" s="84"/>
    </row>
  </sheetData>
  <mergeCells count="5">
    <mergeCell ref="A5:B5"/>
    <mergeCell ref="E5:G5"/>
    <mergeCell ref="A1:G2"/>
    <mergeCell ref="B47:F47"/>
    <mergeCell ref="B3:G3"/>
  </mergeCells>
  <conditionalFormatting sqref="F6:G7 A6:C7 D5:E7 E8:E46 E48:E55">
    <cfRule type="cellIs" dxfId="0" priority="1" stopIfTrue="1" operator="equal">
      <formula>0</formula>
    </cfRule>
  </conditionalFormatting>
  <pageMargins left="0.55118110236220474" right="0.11811023622047245" top="1.6535433070866143" bottom="0.74803149606299213" header="0.19685039370078741" footer="0.31496062992125984"/>
  <pageSetup paperSize="9" scale="90" orientation="portrait" r:id="rId1"/>
  <headerFooter>
    <oddHeader xml:space="preserve">&amp;C&amp;G
MUNICÍPIO DA NAZARÉ - CÂMARA MUNICIPAL 
Divisão de Planeamento e Urbanismo
</oddHeader>
    <oddFooter>&amp;C&amp;8&amp;A&amp;R&amp;8Página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Mapa Medições</vt:lpstr>
      <vt:lpstr>Orçamento</vt:lpstr>
      <vt:lpstr>Mapa Resumo</vt:lpstr>
      <vt:lpstr>'Mapa Medições'!Títulos_de_Impressão</vt:lpstr>
      <vt:lpstr>'Mapa Resumo'!Títulos_de_Impressão</vt:lpstr>
      <vt:lpstr>Orçamento!Títulos_de_Impressão</vt:lpstr>
    </vt:vector>
  </TitlesOfParts>
  <Company>CMN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Trabalhos e Quantidades</dc:title>
  <dc:creator>Paulo Duarte</dc:creator>
  <cp:lastModifiedBy>paulo duarte</cp:lastModifiedBy>
  <cp:lastPrinted>2017-03-23T15:33:39Z</cp:lastPrinted>
  <dcterms:created xsi:type="dcterms:W3CDTF">1998-02-27T10:23:25Z</dcterms:created>
  <dcterms:modified xsi:type="dcterms:W3CDTF">2017-03-23T15:59:38Z</dcterms:modified>
</cp:coreProperties>
</file>